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3"/>
  </bookViews>
  <sheets>
    <sheet name="Финансирование и Экономия" sheetId="20" r:id="rId1"/>
    <sheet name="Экономия и Целевые П. Программы" sheetId="21" r:id="rId2"/>
    <sheet name="Индикаторы потребления" sheetId="19" r:id="rId3"/>
    <sheet name="Целевые показатели МО по 1225" sheetId="23" r:id="rId4"/>
  </sheets>
  <definedNames>
    <definedName name="_xlnm.Print_Titles" localSheetId="2">'Индикаторы потребления'!$8:$9</definedName>
    <definedName name="_xlnm.Print_Titles" localSheetId="3">'Целевые показатели МО по 1225'!$8:$9</definedName>
  </definedNames>
  <calcPr calcId="125725"/>
</workbook>
</file>

<file path=xl/calcChain.xml><?xml version="1.0" encoding="utf-8"?>
<calcChain xmlns="http://schemas.openxmlformats.org/spreadsheetml/2006/main">
  <c r="G67" i="19"/>
  <c r="G61"/>
  <c r="G47"/>
  <c r="G69"/>
  <c r="F69"/>
  <c r="E69"/>
  <c r="D69"/>
  <c r="G70"/>
  <c r="F70"/>
  <c r="E70"/>
  <c r="D70"/>
  <c r="F67"/>
  <c r="E67"/>
  <c r="G22" l="1"/>
  <c r="F22"/>
  <c r="E22"/>
  <c r="F61"/>
  <c r="E61"/>
  <c r="F47"/>
  <c r="E47"/>
  <c r="D22" l="1"/>
  <c r="D67"/>
  <c r="D61"/>
  <c r="D47"/>
  <c r="G40" i="21" l="1"/>
  <c r="F40"/>
  <c r="E40"/>
  <c r="G11" i="20"/>
  <c r="D8"/>
  <c r="C11"/>
  <c r="F41" i="23"/>
  <c r="G41"/>
  <c r="H41"/>
  <c r="E41"/>
  <c r="E40"/>
  <c r="F40"/>
  <c r="G40"/>
  <c r="H40"/>
  <c r="F39"/>
  <c r="G39"/>
  <c r="H39"/>
  <c r="E39"/>
  <c r="F38"/>
  <c r="G38"/>
  <c r="H38"/>
  <c r="E38"/>
  <c r="F37"/>
  <c r="G37"/>
  <c r="H37"/>
  <c r="E37"/>
  <c r="F36"/>
  <c r="G36"/>
  <c r="H36"/>
  <c r="E36"/>
  <c r="F29"/>
  <c r="G29"/>
  <c r="H29"/>
  <c r="E29"/>
  <c r="F28"/>
  <c r="G28"/>
  <c r="H28"/>
  <c r="H33"/>
  <c r="G33"/>
  <c r="F33"/>
  <c r="E33"/>
  <c r="H30"/>
  <c r="G30"/>
  <c r="F30"/>
  <c r="E30"/>
  <c r="E28"/>
  <c r="H27"/>
  <c r="G27"/>
  <c r="F27"/>
  <c r="E27"/>
  <c r="H21"/>
  <c r="G21"/>
  <c r="F21"/>
  <c r="E21"/>
  <c r="H20"/>
  <c r="G20"/>
  <c r="F20"/>
  <c r="E20"/>
  <c r="H19"/>
  <c r="G19"/>
  <c r="F19"/>
  <c r="E19"/>
  <c r="E14"/>
  <c r="H13"/>
  <c r="G13"/>
  <c r="F13"/>
  <c r="E13"/>
  <c r="H12"/>
  <c r="G12"/>
  <c r="F12"/>
  <c r="E12"/>
  <c r="P33" i="20"/>
  <c r="O33"/>
  <c r="N33"/>
  <c r="M33"/>
  <c r="A13" i="23"/>
  <c r="A14" s="1"/>
  <c r="A15" s="1"/>
  <c r="A16" s="1"/>
  <c r="A17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5" s="1"/>
  <c r="A36" s="1"/>
  <c r="A37" s="1"/>
  <c r="A38" l="1"/>
  <c r="A39" s="1"/>
  <c r="A40" s="1"/>
  <c r="A41" s="1"/>
  <c r="A42" s="1"/>
  <c r="A43" s="1"/>
  <c r="A45" s="1"/>
  <c r="A46" s="1"/>
  <c r="A47" s="1"/>
  <c r="A48" s="1"/>
  <c r="A49" s="1"/>
  <c r="A50" s="1"/>
  <c r="P8" i="20"/>
  <c r="P32" s="1"/>
  <c r="P9"/>
  <c r="O9"/>
  <c r="O8"/>
  <c r="O32" s="1"/>
  <c r="N8"/>
  <c r="M8"/>
  <c r="M32" s="1"/>
  <c r="J27"/>
  <c r="I27"/>
  <c r="H27"/>
  <c r="F27"/>
  <c r="E27"/>
  <c r="D27"/>
  <c r="J17"/>
  <c r="I17"/>
  <c r="H17"/>
  <c r="F17"/>
  <c r="E17"/>
  <c r="D17"/>
  <c r="J8"/>
  <c r="F8"/>
  <c r="E8"/>
  <c r="G17" l="1"/>
  <c r="C8"/>
  <c r="C27"/>
  <c r="C17"/>
  <c r="G27"/>
  <c r="N32"/>
  <c r="D32"/>
  <c r="F32"/>
  <c r="I32"/>
  <c r="J32"/>
  <c r="E32"/>
  <c r="H32"/>
  <c r="A12" i="19"/>
  <c r="A13" s="1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8" s="1"/>
  <c r="G32" i="20" l="1"/>
  <c r="A39" i="19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C32" i="20"/>
  <c r="A75" i="19" l="1"/>
  <c r="A76" l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<sst xmlns="http://schemas.openxmlformats.org/spreadsheetml/2006/main" count="451" uniqueCount="239">
  <si>
    <t>№ п/п</t>
  </si>
  <si>
    <t>ед.</t>
  </si>
  <si>
    <t>ед. изм.</t>
  </si>
  <si>
    <t>кВтч</t>
  </si>
  <si>
    <t>Общая площадь органов местного самоуправления и муниципальных учреждений</t>
  </si>
  <si>
    <t>кв.м.</t>
  </si>
  <si>
    <t>Гкал</t>
  </si>
  <si>
    <t xml:space="preserve">Расход холодной воды  на снабжение органов местного самоуправления и муниципальных учреждений </t>
  </si>
  <si>
    <t>чел.</t>
  </si>
  <si>
    <t xml:space="preserve">Расход горячей воды  на снабжение органов местного самоуправления и муниципальных учреждений </t>
  </si>
  <si>
    <t xml:space="preserve">Расход природного газа  на снабжение органов местного самоуправления и муниципальных учреждений </t>
  </si>
  <si>
    <t>Экономия энергетических ресурсов
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</si>
  <si>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 xml:space="preserve">Расход электрической энергии на снабжение органов местного самоуправления и муниципальных учреждений </t>
  </si>
  <si>
    <t xml:space="preserve">Расход тепловой энергии на снабжение органов местного самоуправления и муниципальных учреждений 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</si>
  <si>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</si>
  <si>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тыс.кВтч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</si>
  <si>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</si>
  <si>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</si>
  <si>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куб.м.</t>
  </si>
  <si>
    <t>тыс.куб.м.</t>
  </si>
  <si>
    <t>Суммарный расход энергетических ресурсов в многоквартирных домах</t>
  </si>
  <si>
    <t>Объем потерь воды при ее передаче</t>
  </si>
  <si>
    <t xml:space="preserve"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 </t>
  </si>
  <si>
    <t>Объем потребления электрической энергии в муниципальном образовании</t>
  </si>
  <si>
    <t xml:space="preserve">Объем потребления тепловой энергии в муниципальном образовании </t>
  </si>
  <si>
    <t>Объем потребления холодной воды в муниципальном образовании</t>
  </si>
  <si>
    <t>Объем потребления горячей воды в муниципальном образовании</t>
  </si>
  <si>
    <t>Объем потребления природного газа в муниципальном образовании</t>
  </si>
  <si>
    <t xml:space="preserve">Общий объем энергетических ресурсов, производимых на территории муниципального образования </t>
  </si>
  <si>
    <t>Объем тепловой энергии, потребляемой (используемой) в многоквартирных домах на территории муниципального образования</t>
  </si>
  <si>
    <t>Объем холодной воды, потребляемой (используемой) в многоквартирных домах на территории муниципального образования</t>
  </si>
  <si>
    <t>Объем горячей воды, потребляемой (используемой) в многоквартирных домах на территории муниципального образования</t>
  </si>
  <si>
    <t>Объем электрической энергии, потребляемой (используемой) в многоквартирных домах на территории муниципального образования</t>
  </si>
  <si>
    <t xml:space="preserve">Объем природного газа в многоквартирных домах с индивидуальными системами газового отопления </t>
  </si>
  <si>
    <t>Объем природного газа в многоквартирных домах с иными системами теплоснабжения</t>
  </si>
  <si>
    <t>Объем потерь тепловой энергии при ее передаче</t>
  </si>
  <si>
    <t>Общая площадь многоквартирных домов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</si>
  <si>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 и электрической энергией</t>
  </si>
  <si>
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</t>
  </si>
  <si>
    <t xml:space="preserve">Количество транспортных средств с автономным источником электрического питания, относящихся  к общественному транспорту, регулирование тарифов на услуги по перевозке на которых осуществляется муниципальным образованием
 </t>
  </si>
  <si>
    <t xml:space="preserve">Количество транспорных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 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</si>
  <si>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</si>
  <si>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Общие индикаторы</t>
  </si>
  <si>
    <t>Наименование показателя</t>
  </si>
  <si>
    <t>Индикаторы потребления в муниципальной сфере</t>
  </si>
  <si>
    <t>Количество жителей, проживающих в многоквартирных домах, расположенных на территории муниципального образования, всего</t>
  </si>
  <si>
    <t>Площадь МКД, оборудованная центральным отоплением</t>
  </si>
  <si>
    <t>Площадь МКД, оборудованная холодным водоснабжением</t>
  </si>
  <si>
    <t>Площадь МКД, оборудованная горячим водоснабжением</t>
  </si>
  <si>
    <t>Площадь МКД,  с индивидуальными системами газового отопления</t>
  </si>
  <si>
    <t>Количество жителей, проживающих в многоквартирных домах, расположенных на территории муниципального образования, оборудованных системами холодного водоснабжения</t>
  </si>
  <si>
    <t>Количество жителей, проживающих в многоквартирных домах, расположенных на территории муниципального образования, оборудованных системами горячего водоснабжения</t>
  </si>
  <si>
    <t>Количество жителей, проживающих в многоквартирных домах, расположенных на территории муниципального образования, оборудованных системами газоснабжения с иными системами отопления</t>
  </si>
  <si>
    <t>Индикаторы потребления в системах коммунальной инфраструктуры</t>
  </si>
  <si>
    <t>Индикаторы в транспортном комплексе</t>
  </si>
  <si>
    <t xml:space="preserve">- традиционные АЗС (бензин/ДТ); </t>
  </si>
  <si>
    <t>- АГЗС ( пропан-бутан);</t>
  </si>
  <si>
    <t>- АГНКС (метан)</t>
  </si>
  <si>
    <t xml:space="preserve">Количество АЗС общего пользования разных типов, всего: </t>
  </si>
  <si>
    <t>в т.ч. по видам реализуемого топлива:</t>
  </si>
  <si>
    <t>Общий объем воды, передаваемый по системам водоснабжения</t>
  </si>
  <si>
    <t>Общий объем тепловой энергии, передаваемый по системам теплоснабжения</t>
  </si>
  <si>
    <t>Общий объем теплоносителя, передаваемый по системам теплоснабжения</t>
  </si>
  <si>
    <t>Объем электрической энергии, потребляемой в системах уличного освещения на территории муниципального образования</t>
  </si>
  <si>
    <t>Освещаемая площадь на территории муниципального образования  с уровнем освещенности, соответствующим установленным нормативам</t>
  </si>
  <si>
    <t>кв.м</t>
  </si>
  <si>
    <t>Разбивка по периодам</t>
  </si>
  <si>
    <t>Численность сотрудников органов местного самоуправления и муниципальных учреждений, оборудованных системой снабжения холодной водой</t>
  </si>
  <si>
    <t>Площадь органов местного самоуправления и муниципальных учреждений, оборудованная централизованным теплоснабжением</t>
  </si>
  <si>
    <t>Численность контингента муниципальных учреждений, оборудованных централизованной системой снабжения холодной водой</t>
  </si>
  <si>
    <t>Численность сотрудников органов местного самоуправления и муниципальных учреждений, оборудованных централизовнной системой снабжения горячей водой</t>
  </si>
  <si>
    <t>Численность контингента муниципальных учреждений, оборудованных централизовнной системой снабжения горячей водой</t>
  </si>
  <si>
    <t>Численность сотрудников органов местного самоуправления и муниципальных учреждений, оборудованных централизованной системой снабжения природным газом</t>
  </si>
  <si>
    <t>Численность контингента муниципальных учреждений, оборудованных централизованной системой снабжения природным газом</t>
  </si>
  <si>
    <t>тыс. руб.</t>
  </si>
  <si>
    <t>Расход натурального топлива на выработку тепловой энергии на тепловых электростанциях (указать вид используемого топлива)</t>
  </si>
  <si>
    <t>т у.т.</t>
  </si>
  <si>
    <t>Расход условного топлива на выработку тепловой энергии на тепловых электростанциях</t>
  </si>
  <si>
    <t>Расход натурального топлива на выработку тепловой энергии на коммунальных котельных (указать вид используемого топлива)</t>
  </si>
  <si>
    <t>тонн, куб. м, др. - выбрать</t>
  </si>
  <si>
    <t xml:space="preserve">Расход условного топлива на выработку тепловой энергии на на коммунальных котельных </t>
  </si>
  <si>
    <t>Расход электрической энергии, используемой при передаче тепловой энергии в системах теплоснабжения</t>
  </si>
  <si>
    <t xml:space="preserve">Расход электрической энергии, используемой для передачи (транспортировки) воды в системах водоснабжения </t>
  </si>
  <si>
    <t>Расход электрической энергии, используемой в системах водоотведения</t>
  </si>
  <si>
    <t>Муниципальное образование, сфера реализации и наименование мероприятия в области энергосбережения и повышения энергетической эффективности</t>
  </si>
  <si>
    <t xml:space="preserve">Утвержденные объемы и источники финансирования мероприятий </t>
  </si>
  <si>
    <t>Фактически исполненные и освоенные объемы и источники финансирования</t>
  </si>
  <si>
    <t>Экономия энергоресурсов</t>
  </si>
  <si>
    <t>Всего</t>
  </si>
  <si>
    <t>ОБ</t>
  </si>
  <si>
    <t>МБ</t>
  </si>
  <si>
    <t>ВБ</t>
  </si>
  <si>
    <t>величина</t>
  </si>
  <si>
    <t>стоимость, тыс. руб.</t>
  </si>
  <si>
    <t>план</t>
  </si>
  <si>
    <t>факт</t>
  </si>
  <si>
    <t>Муниципальное образование</t>
  </si>
  <si>
    <t>Мероприятия в муниципальном секторе, всего</t>
  </si>
  <si>
    <t>в т.ч.:</t>
  </si>
  <si>
    <t>1.1.</t>
  </si>
  <si>
    <t>…</t>
  </si>
  <si>
    <t>ТЭ</t>
  </si>
  <si>
    <t>ЭЭ</t>
  </si>
  <si>
    <t>1.n.</t>
  </si>
  <si>
    <t>ХВ</t>
  </si>
  <si>
    <t>Мероприятия в жилищном секторе, всего</t>
  </si>
  <si>
    <t>2.1.</t>
  </si>
  <si>
    <t>2…</t>
  </si>
  <si>
    <t>2.n.</t>
  </si>
  <si>
    <t>Мероприятия в системах коммунальной инфраструктуры</t>
  </si>
  <si>
    <t>3.1.</t>
  </si>
  <si>
    <t>3.n.</t>
  </si>
  <si>
    <t>ИТОГО по программе (подпрограмме)</t>
  </si>
  <si>
    <t>Общий объем водоотведения</t>
  </si>
  <si>
    <t>Общий объем выработки тепловой энергии на тепловых электростанциях</t>
  </si>
  <si>
    <t>Общий объем выработки тепловой энергии на коммунальных котельных</t>
  </si>
  <si>
    <t>Объем потребления электрической энергии, расчеты за которую осуществляются с использованием приборов учета</t>
  </si>
  <si>
    <t xml:space="preserve">Объем потребления тепловой энергии, расчеты за которую осуществляются с использованием приборов учета </t>
  </si>
  <si>
    <t xml:space="preserve">Объем потребления холодной воды, расчеты за которую осуществляются с использованием приборов учета </t>
  </si>
  <si>
    <t>Объем потребления горячей воды, расчеты за которую осуществляются с использованием приборов учета</t>
  </si>
  <si>
    <t xml:space="preserve">Объем потребления природного газа, расчеты за который осуществляются с использованием приборов учета </t>
  </si>
  <si>
    <t>Объем бюжетных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</si>
  <si>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вид ресурса</t>
  </si>
  <si>
    <t>топливо</t>
  </si>
  <si>
    <t>ГВ</t>
  </si>
  <si>
    <t>тонн</t>
  </si>
  <si>
    <t>куб. м</t>
  </si>
  <si>
    <t xml:space="preserve">ед.изм. </t>
  </si>
  <si>
    <t>до реализации мероприятия</t>
  </si>
  <si>
    <t>после реализации мероприятия</t>
  </si>
  <si>
    <t>факт на начало действия программы</t>
  </si>
  <si>
    <t>факт на отчетную дату</t>
  </si>
  <si>
    <t>Связь с целевыми показателями энергосбережения и повышения энергоэффективности</t>
  </si>
  <si>
    <t>значение целевого показателя</t>
  </si>
  <si>
    <t>куб.м</t>
  </si>
  <si>
    <t>план, ожидаемое значение</t>
  </si>
  <si>
    <t>кВтч/кв.м</t>
  </si>
  <si>
    <t>уд.расход ЭЭ в МУ</t>
  </si>
  <si>
    <t>уд.расход ТЭ в МУ</t>
  </si>
  <si>
    <t>Гкал/кв.м</t>
  </si>
  <si>
    <t>уд.расход ГВ в МУ</t>
  </si>
  <si>
    <t>куб.м/чел</t>
  </si>
  <si>
    <t>уд.расход ХВ в МУ</t>
  </si>
  <si>
    <t>суммарный расход энергоресурсов в МУ</t>
  </si>
  <si>
    <t>т у.т./ кв.м</t>
  </si>
  <si>
    <t>суммарный расход энергоресурсов в МКД</t>
  </si>
  <si>
    <t>уд.расход ТЭ в МКД</t>
  </si>
  <si>
    <t>уд.расход ЭЭ в МКД</t>
  </si>
  <si>
    <t>уд.расход ГВ в МКд</t>
  </si>
  <si>
    <t>уд.расход ХВ в МКд</t>
  </si>
  <si>
    <t>уд.расход топлива на выработку ТЭ на котельных</t>
  </si>
  <si>
    <t>т у.т./ Гкал</t>
  </si>
  <si>
    <t>уд.расход ЭЭ на передачу ТЭ в системах ТС</t>
  </si>
  <si>
    <t>кВтч/куб.м</t>
  </si>
  <si>
    <t>доля потерь ТЭ при передаче</t>
  </si>
  <si>
    <t>%</t>
  </si>
  <si>
    <t>доля потерь воды при передаче</t>
  </si>
  <si>
    <t>уд.расход ЭЭ на передачу воды в системах ВС</t>
  </si>
  <si>
    <t>уд.расход ЭЭ на передачу воды в системах ВО</t>
  </si>
  <si>
    <t>уд.расход ЭЭ на уличное освещение</t>
  </si>
  <si>
    <t>1.2.</t>
  </si>
  <si>
    <t>(сведения предоставляются нарастающим итогом с начала года)</t>
  </si>
  <si>
    <t>Форма № 2</t>
  </si>
  <si>
    <t>Форма № 1</t>
  </si>
  <si>
    <t xml:space="preserve"> (сведения предоставляются нарастающим итогом с начала года)</t>
  </si>
  <si>
    <t>Форма № 3</t>
  </si>
  <si>
    <t>Сведения об индикаторах энергопотребления в муниципальном образовании:</t>
  </si>
  <si>
    <t>Индикаторы потребления в жилом фонде на территории муниципального образования</t>
  </si>
  <si>
    <t>СВЕДЕНИЯ</t>
  </si>
  <si>
    <t>Наименование целевого показателя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</si>
  <si>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</si>
  <si>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образования;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</si>
  <si>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</si>
  <si>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</si>
  <si>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образования;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</si>
  <si>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образования.</t>
  </si>
  <si>
    <t xml:space="preserve">Целевые показатели в области энергосбережения и повышения энергетической эффективности в муниципальном секторе
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</si>
  <si>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</si>
  <si>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кВт*ч/кв.м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</si>
  <si>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</si>
  <si>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</si>
  <si>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куб.м/чел.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</si>
  <si>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</si>
  <si>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</si>
  <si>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</si>
  <si>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</si>
  <si>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шт.</t>
  </si>
  <si>
    <t xml:space="preserve">Целевые показатели в области энергосбережения и повышения энергетической эффективности в жилищном фонде
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</si>
  <si>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</si>
  <si>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</si>
  <si>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</si>
  <si>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</si>
  <si>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</si>
  <si>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куб.м/кв.м.</t>
  </si>
  <si>
    <t>удельный расход природного газа в многоквартирных домах с иными системами теплоснабжения (в расчете на 1 жителя)</t>
  </si>
  <si>
    <t>тыс. куб.м/чел.</t>
  </si>
  <si>
    <t>удельный суммарный расход энергетических ресурсов в многоквартирных домах</t>
  </si>
  <si>
    <t>т.у.т./ кв. м в год</t>
  </si>
  <si>
    <t xml:space="preserve">Целевые показатели в области энергосбережения и повышения энергетической эффективности в системах коммунальной инфраструктуры
</t>
  </si>
  <si>
    <t>удельный расход топлива на выработку тепловой энергии на тепловых электростанциях</t>
  </si>
  <si>
    <t>т. у. т./ Гкал</t>
  </si>
  <si>
    <t>удельный расход топлива на выработку тепловой энергии на котельных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</si>
  <si>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</si>
  <si>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</si>
  <si>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</si>
  <si>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кВтч/ куб.м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</si>
  <si>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</si>
  <si>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t>
  </si>
  <si>
    <t>кВтч/ кв.м</t>
  </si>
  <si>
    <t xml:space="preserve">Целевые показатели в области энергосбережения и повышения энергетической эффективности в транспортном комплексе
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</si>
  <si>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</si>
  <si>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 xml:space="preserve">ед.  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</si>
  <si>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</si>
  <si>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</si>
  <si>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</si>
  <si>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</si>
  <si>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</si>
  <si>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Значение в Областной Программе</t>
  </si>
  <si>
    <t>Общие целевые показатели муниципального образования</t>
  </si>
  <si>
    <t xml:space="preserve">о значении целевых показателей энергосбережения и повышения энергетической эффективности </t>
  </si>
  <si>
    <t>Форма № 4</t>
  </si>
  <si>
    <t>кВтч/ Гкал в год</t>
  </si>
  <si>
    <t>удельный расход электрической энергии, используемой при передаче тепловой энергии в системах теплоснабжения в расчете на 1 Гкал</t>
  </si>
  <si>
    <t>удельный расход электрической энергии, используемой при передаче тепловой энергии в системах теплоснабжения в расчете на 1 куб. м теплоносителя</t>
  </si>
  <si>
    <t>х</t>
  </si>
  <si>
    <t>Промышленновский муниципальный район</t>
  </si>
  <si>
    <t>Отчет о результатах реализации мероприятий муниципальной программы в области энергосбережения и повышения энергетической эффективности на территории  Промышленновского муниципального района</t>
  </si>
  <si>
    <t xml:space="preserve">Всего, тыс. руб. </t>
  </si>
  <si>
    <t xml:space="preserve">Мероприятие: "Устройство современных блочно-модульных котельных "Терморобот"                            </t>
  </si>
  <si>
    <t xml:space="preserve">Мероприятие: "Устройство современных блочно-модульных котельных "Терморобот"                    </t>
  </si>
  <si>
    <t>план на 2019 год</t>
  </si>
  <si>
    <t xml:space="preserve">по состоянию на 01.01.2020 г., (за 2019 год) </t>
  </si>
  <si>
    <t>план на 01.01.19</t>
  </si>
  <si>
    <t>факт на 01.01.20</t>
  </si>
  <si>
    <t>факт на 01.01.19</t>
  </si>
  <si>
    <t>план на 01.01.20</t>
  </si>
  <si>
    <t xml:space="preserve">по состоянию на 01.01.2020 г., (за 2019) </t>
  </si>
  <si>
    <t>по состоянию на 01.01.2020 г. (за 2019 год)</t>
  </si>
  <si>
    <t xml:space="preserve">по состоянию на 01.01.2020 г., (за  2019 год)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</si>
</sst>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0.0"/>
    <numFmt numFmtId="168" formatCode="0.000"/>
  </numFmts>
  <fonts count="1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167" fontId="7" fillId="0" borderId="1" xfId="0" applyNumberFormat="1" applyFont="1" applyFill="1" applyBorder="1" applyAlignment="1">
      <alignment horizontal="right" wrapText="1"/>
    </xf>
    <xf numFmtId="4" fontId="7" fillId="0" borderId="1" xfId="4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Border="1" applyAlignment="1">
      <alignment horizontal="right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Border="1"/>
    <xf numFmtId="0" fontId="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0" applyFont="1"/>
    <xf numFmtId="0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vertical="distributed" wrapText="1"/>
    </xf>
    <xf numFmtId="0" fontId="8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5" xfId="0" applyFont="1" applyFill="1" applyBorder="1" applyAlignment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/>
    <xf numFmtId="166" fontId="6" fillId="3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/>
    <xf numFmtId="0" fontId="13" fillId="0" borderId="0" xfId="0" applyFont="1"/>
    <xf numFmtId="0" fontId="15" fillId="0" borderId="0" xfId="0" applyFont="1"/>
    <xf numFmtId="2" fontId="7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Border="1"/>
    <xf numFmtId="166" fontId="6" fillId="3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/>
    <xf numFmtId="3" fontId="6" fillId="3" borderId="3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3" xfId="0" applyNumberFormat="1" applyFont="1" applyFill="1" applyBorder="1"/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" fontId="6" fillId="0" borderId="1" xfId="4" applyNumberFormat="1" applyFont="1" applyFill="1" applyBorder="1" applyAlignment="1">
      <alignment horizontal="right"/>
    </xf>
    <xf numFmtId="4" fontId="5" fillId="0" borderId="1" xfId="4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167" fontId="5" fillId="0" borderId="1" xfId="0" applyNumberFormat="1" applyFont="1" applyBorder="1" applyAlignment="1">
      <alignment horizontal="center" vertical="top" wrapText="1"/>
    </xf>
    <xf numFmtId="0" fontId="1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distributed" wrapText="1"/>
    </xf>
    <xf numFmtId="0" fontId="8" fillId="0" borderId="6" xfId="0" applyFont="1" applyFill="1" applyBorder="1" applyAlignment="1">
      <alignment horizontal="center" vertical="distributed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FFCC99"/>
      <color rgb="FFFFCC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opLeftCell="A13" workbookViewId="0">
      <selection activeCell="I37" sqref="I37"/>
    </sheetView>
  </sheetViews>
  <sheetFormatPr defaultRowHeight="12.75"/>
  <cols>
    <col min="1" max="1" width="3.7109375" style="1" customWidth="1"/>
    <col min="2" max="2" width="37" style="1" customWidth="1"/>
    <col min="3" max="5" width="8" style="1" customWidth="1"/>
    <col min="6" max="6" width="7.42578125" style="1" customWidth="1"/>
    <col min="7" max="9" width="8" style="1" customWidth="1"/>
    <col min="10" max="10" width="6.7109375" style="1" customWidth="1"/>
    <col min="11" max="11" width="7.85546875" style="1" customWidth="1"/>
    <col min="12" max="12" width="6.28515625" style="1" customWidth="1"/>
    <col min="13" max="13" width="7.140625" style="1" customWidth="1"/>
    <col min="14" max="14" width="7.5703125" style="1" customWidth="1"/>
    <col min="15" max="16" width="7.140625" style="1" customWidth="1"/>
    <col min="17" max="16384" width="9.140625" style="1"/>
  </cols>
  <sheetData>
    <row r="1" spans="1:17">
      <c r="P1" s="30" t="s">
        <v>163</v>
      </c>
    </row>
    <row r="2" spans="1:17" ht="24.75" customHeight="1">
      <c r="A2" s="152" t="s">
        <v>226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7" ht="14.25" customHeight="1">
      <c r="A3" s="153" t="s">
        <v>237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7" ht="10.5" customHeight="1">
      <c r="A4" s="155" t="s">
        <v>164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7" ht="36" customHeight="1">
      <c r="A5" s="150" t="s">
        <v>0</v>
      </c>
      <c r="B5" s="150" t="s">
        <v>84</v>
      </c>
      <c r="C5" s="154" t="s">
        <v>85</v>
      </c>
      <c r="D5" s="154"/>
      <c r="E5" s="154"/>
      <c r="F5" s="154"/>
      <c r="G5" s="154" t="s">
        <v>86</v>
      </c>
      <c r="H5" s="154"/>
      <c r="I5" s="154"/>
      <c r="J5" s="154"/>
      <c r="K5" s="147" t="s">
        <v>87</v>
      </c>
      <c r="L5" s="147"/>
      <c r="M5" s="147"/>
      <c r="N5" s="147"/>
      <c r="O5" s="147"/>
      <c r="P5" s="147"/>
    </row>
    <row r="6" spans="1:17" ht="26.25" customHeight="1">
      <c r="A6" s="151"/>
      <c r="B6" s="151"/>
      <c r="C6" s="132" t="s">
        <v>227</v>
      </c>
      <c r="D6" s="2" t="s">
        <v>89</v>
      </c>
      <c r="E6" s="2" t="s">
        <v>90</v>
      </c>
      <c r="F6" s="2" t="s">
        <v>91</v>
      </c>
      <c r="G6" s="2" t="s">
        <v>88</v>
      </c>
      <c r="H6" s="2" t="s">
        <v>89</v>
      </c>
      <c r="I6" s="2" t="s">
        <v>90</v>
      </c>
      <c r="J6" s="2" t="s">
        <v>91</v>
      </c>
      <c r="K6" s="20" t="s">
        <v>122</v>
      </c>
      <c r="L6" s="20" t="s">
        <v>127</v>
      </c>
      <c r="M6" s="147" t="s">
        <v>92</v>
      </c>
      <c r="N6" s="147"/>
      <c r="O6" s="148" t="s">
        <v>93</v>
      </c>
      <c r="P6" s="149"/>
    </row>
    <row r="7" spans="1:17">
      <c r="A7" s="2"/>
      <c r="B7" s="4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94</v>
      </c>
      <c r="N7" s="2" t="s">
        <v>95</v>
      </c>
      <c r="O7" s="2" t="s">
        <v>94</v>
      </c>
      <c r="P7" s="2" t="s">
        <v>95</v>
      </c>
    </row>
    <row r="8" spans="1:17" s="8" customFormat="1" ht="25.5" customHeight="1">
      <c r="A8" s="3">
        <v>1</v>
      </c>
      <c r="B8" s="9" t="s">
        <v>97</v>
      </c>
      <c r="C8" s="5">
        <f>D8+E8+F8</f>
        <v>47155</v>
      </c>
      <c r="D8" s="6">
        <f>D11</f>
        <v>44797.2</v>
      </c>
      <c r="E8" s="6">
        <f>E11+E15+E16</f>
        <v>2357.8000000000002</v>
      </c>
      <c r="F8" s="6">
        <f>F10+F15+F16</f>
        <v>0</v>
      </c>
      <c r="G8" s="5">
        <v>0</v>
      </c>
      <c r="H8" s="6">
        <v>0</v>
      </c>
      <c r="I8" s="6">
        <v>0</v>
      </c>
      <c r="J8" s="6">
        <f>J10+J15+J16</f>
        <v>0</v>
      </c>
      <c r="K8" s="10"/>
      <c r="L8" s="11" t="s">
        <v>17</v>
      </c>
      <c r="M8" s="100">
        <f>M10*0.768+M11*0.1486+M12/1000*0.3445</f>
        <v>138.49520000000001</v>
      </c>
      <c r="N8" s="100">
        <f>N10*0.768+N11*0.1486+N12/1000*0.3445</f>
        <v>0</v>
      </c>
      <c r="O8" s="100">
        <f>O10+O11+O12</f>
        <v>3075.6</v>
      </c>
      <c r="P8" s="100">
        <f>P10+P11+P12</f>
        <v>0</v>
      </c>
    </row>
    <row r="9" spans="1:17" s="8" customFormat="1">
      <c r="A9" s="3"/>
      <c r="B9" s="9" t="s">
        <v>98</v>
      </c>
      <c r="C9" s="5"/>
      <c r="D9" s="6"/>
      <c r="E9" s="13"/>
      <c r="F9" s="6"/>
      <c r="G9" s="5"/>
      <c r="H9" s="6"/>
      <c r="I9" s="13"/>
      <c r="J9" s="6"/>
      <c r="K9" s="10"/>
      <c r="L9" s="11" t="s">
        <v>134</v>
      </c>
      <c r="M9" s="11"/>
      <c r="N9" s="11"/>
      <c r="O9" s="12">
        <f>O13+O14</f>
        <v>0</v>
      </c>
      <c r="P9" s="12">
        <f>P13+P14</f>
        <v>0</v>
      </c>
    </row>
    <row r="10" spans="1:17" s="8" customFormat="1">
      <c r="C10" s="5"/>
      <c r="D10" s="6"/>
      <c r="F10" s="14"/>
      <c r="G10" s="5"/>
      <c r="H10" s="6"/>
      <c r="I10" s="6"/>
      <c r="J10" s="14"/>
      <c r="K10" s="15" t="s">
        <v>123</v>
      </c>
      <c r="L10" s="11" t="s">
        <v>125</v>
      </c>
      <c r="M10" s="11">
        <v>0</v>
      </c>
      <c r="N10" s="11">
        <v>0</v>
      </c>
      <c r="O10" s="11">
        <v>0</v>
      </c>
      <c r="P10" s="11">
        <v>0</v>
      </c>
    </row>
    <row r="11" spans="1:17" s="8" customFormat="1" ht="35.25" customHeight="1">
      <c r="A11" s="3" t="s">
        <v>99</v>
      </c>
      <c r="B11" s="115" t="s">
        <v>228</v>
      </c>
      <c r="C11" s="5">
        <f>D11+E11</f>
        <v>47155</v>
      </c>
      <c r="D11" s="6">
        <v>44797.2</v>
      </c>
      <c r="E11" s="6">
        <v>2357.8000000000002</v>
      </c>
      <c r="F11" s="14">
        <v>0</v>
      </c>
      <c r="G11" s="5">
        <f>H11+I11+H12</f>
        <v>0</v>
      </c>
      <c r="H11" s="6">
        <v>0</v>
      </c>
      <c r="I11" s="6">
        <v>0</v>
      </c>
      <c r="J11" s="14">
        <v>0</v>
      </c>
      <c r="K11" s="15" t="s">
        <v>101</v>
      </c>
      <c r="L11" s="11" t="s">
        <v>6</v>
      </c>
      <c r="M11" s="11">
        <v>932</v>
      </c>
      <c r="N11" s="11">
        <v>0</v>
      </c>
      <c r="O11" s="11">
        <v>3075.6</v>
      </c>
      <c r="P11" s="11">
        <v>0</v>
      </c>
      <c r="Q11" s="109"/>
    </row>
    <row r="12" spans="1:17" s="8" customFormat="1">
      <c r="A12" s="3"/>
      <c r="B12" s="111"/>
      <c r="C12" s="5"/>
      <c r="D12" s="6"/>
      <c r="E12" s="6"/>
      <c r="F12" s="14"/>
      <c r="G12" s="5"/>
      <c r="H12" s="6"/>
      <c r="I12" s="6"/>
      <c r="J12" s="14"/>
      <c r="K12" s="15" t="s">
        <v>102</v>
      </c>
      <c r="L12" s="11" t="s">
        <v>3</v>
      </c>
      <c r="M12" s="11"/>
      <c r="N12" s="11"/>
      <c r="O12" s="11"/>
      <c r="P12" s="11"/>
    </row>
    <row r="13" spans="1:17" s="8" customFormat="1">
      <c r="A13" s="3"/>
      <c r="B13" s="111"/>
      <c r="C13" s="5"/>
      <c r="D13" s="6"/>
      <c r="E13" s="6"/>
      <c r="F13" s="14"/>
      <c r="G13" s="5"/>
      <c r="H13" s="6"/>
      <c r="I13" s="6"/>
      <c r="J13" s="14"/>
      <c r="K13" s="15" t="s">
        <v>124</v>
      </c>
      <c r="L13" s="11" t="s">
        <v>126</v>
      </c>
      <c r="M13" s="11"/>
      <c r="N13" s="11"/>
      <c r="O13" s="11"/>
      <c r="P13" s="11"/>
    </row>
    <row r="14" spans="1:17" s="8" customFormat="1">
      <c r="A14" s="3"/>
      <c r="B14" s="111"/>
      <c r="C14" s="5"/>
      <c r="D14" s="6"/>
      <c r="E14" s="6"/>
      <c r="F14" s="14"/>
      <c r="G14" s="5"/>
      <c r="H14" s="6"/>
      <c r="I14" s="6"/>
      <c r="J14" s="14"/>
      <c r="K14" s="15" t="s">
        <v>104</v>
      </c>
      <c r="L14" s="11" t="s">
        <v>126</v>
      </c>
      <c r="M14" s="11"/>
      <c r="N14" s="11"/>
      <c r="O14" s="11"/>
      <c r="P14" s="11"/>
    </row>
    <row r="15" spans="1:17" s="8" customFormat="1" ht="4.5" customHeight="1">
      <c r="A15" s="3" t="s">
        <v>100</v>
      </c>
      <c r="B15" s="111" t="s">
        <v>100</v>
      </c>
      <c r="C15" s="5"/>
      <c r="D15" s="6"/>
      <c r="E15" s="121"/>
      <c r="F15" s="6"/>
      <c r="G15" s="5"/>
      <c r="H15" s="6"/>
      <c r="I15" s="121"/>
      <c r="J15" s="6"/>
      <c r="K15" s="15"/>
      <c r="L15" s="11"/>
      <c r="M15" s="122"/>
      <c r="N15" s="122"/>
      <c r="O15" s="122"/>
      <c r="P15" s="122"/>
    </row>
    <row r="16" spans="1:17" s="8" customFormat="1">
      <c r="A16" s="3" t="s">
        <v>103</v>
      </c>
      <c r="B16" s="111" t="s">
        <v>100</v>
      </c>
      <c r="C16" s="123"/>
      <c r="D16" s="124"/>
      <c r="E16" s="124"/>
      <c r="F16" s="124"/>
      <c r="G16" s="123"/>
      <c r="H16" s="124"/>
      <c r="I16" s="124"/>
      <c r="J16" s="124"/>
      <c r="K16" s="125"/>
      <c r="L16" s="117"/>
      <c r="M16" s="117"/>
      <c r="N16" s="117"/>
      <c r="O16" s="117"/>
      <c r="P16" s="117"/>
    </row>
    <row r="17" spans="1:16" s="8" customFormat="1" ht="12.75" customHeight="1">
      <c r="A17" s="3">
        <v>2</v>
      </c>
      <c r="B17" s="111" t="s">
        <v>105</v>
      </c>
      <c r="C17" s="5">
        <f>D17+E17+F17</f>
        <v>0</v>
      </c>
      <c r="D17" s="6">
        <f>D24+D25+D26</f>
        <v>0</v>
      </c>
      <c r="E17" s="6">
        <f>E24+E25+E26</f>
        <v>0</v>
      </c>
      <c r="F17" s="6">
        <f>F24+F25+F26</f>
        <v>0</v>
      </c>
      <c r="G17" s="5">
        <f>H17+I17+J17</f>
        <v>0</v>
      </c>
      <c r="H17" s="6">
        <f>H24+H25+H26</f>
        <v>0</v>
      </c>
      <c r="I17" s="6">
        <f>I24+I25+I26</f>
        <v>0</v>
      </c>
      <c r="J17" s="6">
        <f>J24+J25+J26</f>
        <v>0</v>
      </c>
      <c r="K17" s="125"/>
      <c r="L17" s="11" t="s">
        <v>76</v>
      </c>
      <c r="M17" s="11"/>
      <c r="N17" s="11"/>
      <c r="O17" s="12"/>
      <c r="P17" s="12"/>
    </row>
    <row r="18" spans="1:16" s="8" customFormat="1">
      <c r="A18" s="16"/>
      <c r="B18" s="9" t="s">
        <v>98</v>
      </c>
      <c r="C18" s="123"/>
      <c r="D18" s="126"/>
      <c r="E18" s="126"/>
      <c r="F18" s="126"/>
      <c r="G18" s="123"/>
      <c r="H18" s="126"/>
      <c r="I18" s="126"/>
      <c r="J18" s="126"/>
      <c r="K18" s="114"/>
      <c r="L18" s="11"/>
      <c r="M18" s="11"/>
      <c r="N18" s="11"/>
      <c r="O18" s="12"/>
      <c r="P18" s="12"/>
    </row>
    <row r="19" spans="1:16" s="8" customFormat="1">
      <c r="A19" s="16"/>
      <c r="B19" s="9"/>
      <c r="C19" s="123"/>
      <c r="D19" s="126"/>
      <c r="E19" s="126"/>
      <c r="F19" s="126"/>
      <c r="G19" s="123"/>
      <c r="H19" s="126"/>
      <c r="I19" s="126"/>
      <c r="J19" s="126"/>
      <c r="K19" s="15"/>
      <c r="L19" s="11"/>
      <c r="M19" s="117"/>
      <c r="N19" s="117"/>
      <c r="O19" s="117"/>
      <c r="P19" s="117"/>
    </row>
    <row r="20" spans="1:16" s="8" customFormat="1">
      <c r="A20" s="16"/>
      <c r="B20" s="9"/>
      <c r="C20" s="123"/>
      <c r="D20" s="126"/>
      <c r="E20" s="126"/>
      <c r="F20" s="126"/>
      <c r="G20" s="123"/>
      <c r="H20" s="126"/>
      <c r="I20" s="126"/>
      <c r="J20" s="126"/>
      <c r="K20" s="15"/>
      <c r="L20" s="11"/>
      <c r="M20" s="117"/>
      <c r="N20" s="117"/>
      <c r="O20" s="117"/>
      <c r="P20" s="117"/>
    </row>
    <row r="21" spans="1:16" s="8" customFormat="1">
      <c r="A21" s="16"/>
      <c r="B21" s="9"/>
      <c r="C21" s="123"/>
      <c r="D21" s="126"/>
      <c r="E21" s="126"/>
      <c r="F21" s="126"/>
      <c r="G21" s="123"/>
      <c r="H21" s="126"/>
      <c r="I21" s="126"/>
      <c r="J21" s="126"/>
      <c r="K21" s="15"/>
      <c r="L21" s="11"/>
      <c r="M21" s="117"/>
      <c r="N21" s="117"/>
      <c r="O21" s="117"/>
      <c r="P21" s="117"/>
    </row>
    <row r="22" spans="1:16" s="8" customFormat="1">
      <c r="A22" s="16"/>
      <c r="B22" s="9"/>
      <c r="C22" s="123"/>
      <c r="D22" s="126"/>
      <c r="E22" s="126"/>
      <c r="F22" s="126"/>
      <c r="G22" s="123"/>
      <c r="H22" s="126"/>
      <c r="I22" s="126"/>
      <c r="J22" s="126"/>
      <c r="K22" s="15"/>
      <c r="L22" s="11"/>
      <c r="M22" s="117"/>
      <c r="N22" s="117"/>
      <c r="O22" s="117"/>
      <c r="P22" s="117"/>
    </row>
    <row r="23" spans="1:16" s="8" customFormat="1">
      <c r="A23" s="16"/>
      <c r="B23" s="9"/>
      <c r="C23" s="123"/>
      <c r="D23" s="126"/>
      <c r="E23" s="126"/>
      <c r="F23" s="126"/>
      <c r="G23" s="123"/>
      <c r="H23" s="126"/>
      <c r="I23" s="126"/>
      <c r="J23" s="126"/>
      <c r="K23" s="15"/>
      <c r="L23" s="11"/>
      <c r="M23" s="117"/>
      <c r="N23" s="117"/>
      <c r="O23" s="117"/>
      <c r="P23" s="117"/>
    </row>
    <row r="24" spans="1:16" s="8" customFormat="1">
      <c r="A24" s="3" t="s">
        <v>106</v>
      </c>
      <c r="B24" s="111" t="s">
        <v>100</v>
      </c>
      <c r="C24" s="123"/>
      <c r="D24" s="126"/>
      <c r="E24" s="126"/>
      <c r="F24" s="126"/>
      <c r="G24" s="123"/>
      <c r="H24" s="126"/>
      <c r="I24" s="126"/>
      <c r="J24" s="126"/>
      <c r="K24" s="127"/>
      <c r="L24" s="126"/>
      <c r="M24" s="126"/>
      <c r="N24" s="126"/>
      <c r="O24" s="126"/>
      <c r="P24" s="126"/>
    </row>
    <row r="25" spans="1:16" s="8" customFormat="1" ht="10.5" customHeight="1">
      <c r="A25" s="3" t="s">
        <v>107</v>
      </c>
      <c r="B25" s="111" t="s">
        <v>100</v>
      </c>
      <c r="C25" s="123"/>
      <c r="D25" s="126"/>
      <c r="E25" s="126"/>
      <c r="F25" s="126"/>
      <c r="G25" s="123"/>
      <c r="H25" s="126"/>
      <c r="I25" s="126"/>
      <c r="J25" s="126"/>
      <c r="K25" s="114"/>
      <c r="L25" s="11"/>
      <c r="M25" s="117"/>
      <c r="N25" s="117"/>
      <c r="O25" s="117"/>
      <c r="P25" s="117"/>
    </row>
    <row r="26" spans="1:16" s="8" customFormat="1" ht="15.75" customHeight="1">
      <c r="A26" s="3" t="s">
        <v>108</v>
      </c>
      <c r="B26" s="111" t="s">
        <v>100</v>
      </c>
      <c r="C26" s="123"/>
      <c r="D26" s="126"/>
      <c r="E26" s="126"/>
      <c r="F26" s="126"/>
      <c r="G26" s="123"/>
      <c r="H26" s="126"/>
      <c r="I26" s="126"/>
      <c r="J26" s="126"/>
      <c r="K26" s="114"/>
      <c r="L26" s="11"/>
      <c r="M26" s="126"/>
      <c r="N26" s="126"/>
      <c r="O26" s="126"/>
      <c r="P26" s="126"/>
    </row>
    <row r="27" spans="1:16" s="8" customFormat="1" ht="25.5" customHeight="1">
      <c r="A27" s="3">
        <v>3</v>
      </c>
      <c r="B27" s="9" t="s">
        <v>109</v>
      </c>
      <c r="C27" s="5">
        <f>D27+E27+F27</f>
        <v>0</v>
      </c>
      <c r="D27" s="6">
        <f t="shared" ref="D27:F27" si="0">D29+D30+D31</f>
        <v>0</v>
      </c>
      <c r="E27" s="6">
        <f t="shared" si="0"/>
        <v>0</v>
      </c>
      <c r="F27" s="6">
        <f t="shared" si="0"/>
        <v>0</v>
      </c>
      <c r="G27" s="5">
        <f>H27+I27+J27</f>
        <v>0</v>
      </c>
      <c r="H27" s="6">
        <f t="shared" ref="H27:J27" si="1">H29+H30+H31</f>
        <v>0</v>
      </c>
      <c r="I27" s="6">
        <f t="shared" si="1"/>
        <v>0</v>
      </c>
      <c r="J27" s="6">
        <f t="shared" si="1"/>
        <v>0</v>
      </c>
      <c r="K27" s="114"/>
      <c r="L27" s="11" t="s">
        <v>76</v>
      </c>
      <c r="M27" s="11"/>
      <c r="N27" s="11"/>
      <c r="O27" s="12"/>
      <c r="P27" s="12"/>
    </row>
    <row r="28" spans="1:16" s="8" customFormat="1">
      <c r="A28" s="16"/>
      <c r="B28" s="9" t="s">
        <v>98</v>
      </c>
      <c r="C28" s="123"/>
      <c r="D28" s="126"/>
      <c r="E28" s="126"/>
      <c r="F28" s="126"/>
      <c r="G28" s="123"/>
      <c r="H28" s="126"/>
      <c r="I28" s="126"/>
      <c r="J28" s="126"/>
      <c r="K28" s="114"/>
      <c r="M28" s="11"/>
      <c r="N28" s="11"/>
      <c r="O28" s="12"/>
      <c r="P28" s="12"/>
    </row>
    <row r="29" spans="1:16" s="8" customFormat="1" ht="15.75" customHeight="1">
      <c r="A29" s="3" t="s">
        <v>110</v>
      </c>
      <c r="B29" s="128"/>
      <c r="C29" s="123"/>
      <c r="D29" s="126"/>
      <c r="E29" s="126"/>
      <c r="F29" s="126"/>
      <c r="G29" s="123"/>
      <c r="H29" s="126"/>
      <c r="I29" s="126"/>
      <c r="J29" s="126"/>
      <c r="K29" s="127"/>
      <c r="L29" s="11"/>
      <c r="M29" s="129"/>
      <c r="N29" s="129"/>
      <c r="O29" s="129"/>
      <c r="P29" s="129"/>
    </row>
    <row r="30" spans="1:16" s="8" customFormat="1">
      <c r="A30" s="3" t="s">
        <v>100</v>
      </c>
      <c r="B30" s="111" t="s">
        <v>100</v>
      </c>
      <c r="C30" s="126"/>
      <c r="D30" s="126"/>
      <c r="E30" s="126"/>
      <c r="F30" s="126"/>
      <c r="G30" s="126"/>
      <c r="H30" s="126"/>
      <c r="I30" s="126"/>
      <c r="J30" s="126"/>
      <c r="K30" s="127"/>
      <c r="L30" s="126"/>
      <c r="M30" s="126"/>
      <c r="N30" s="126"/>
      <c r="O30" s="126"/>
      <c r="P30" s="126"/>
    </row>
    <row r="31" spans="1:16" s="8" customFormat="1">
      <c r="A31" s="3" t="s">
        <v>111</v>
      </c>
      <c r="B31" s="111" t="s">
        <v>100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30" t="s">
        <v>112</v>
      </c>
      <c r="C32" s="5">
        <f>D32+E32+F32</f>
        <v>47155</v>
      </c>
      <c r="D32" s="131">
        <f>D8+D17+D27</f>
        <v>44797.2</v>
      </c>
      <c r="E32" s="131">
        <f>E8+E17+E27</f>
        <v>2357.8000000000002</v>
      </c>
      <c r="F32" s="131">
        <f>F8+F17+F27</f>
        <v>0</v>
      </c>
      <c r="G32" s="5">
        <f>H32+I32+J32</f>
        <v>0</v>
      </c>
      <c r="H32" s="131">
        <f>H8+H17+H27</f>
        <v>0</v>
      </c>
      <c r="I32" s="131">
        <f>I8+I17+I27</f>
        <v>0</v>
      </c>
      <c r="J32" s="131">
        <f>J8+J17+J27</f>
        <v>0</v>
      </c>
      <c r="K32" s="16"/>
      <c r="L32" s="11" t="s">
        <v>76</v>
      </c>
      <c r="M32" s="131">
        <f>M8+M17+M27</f>
        <v>138.49520000000001</v>
      </c>
      <c r="N32" s="131">
        <f>N8+N17+N27</f>
        <v>0</v>
      </c>
      <c r="O32" s="131">
        <f>O8+O17+O27</f>
        <v>3075.6</v>
      </c>
      <c r="P32" s="131">
        <f>P8+P17+P27</f>
        <v>0</v>
      </c>
    </row>
    <row r="33" spans="1:16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1" t="s">
        <v>134</v>
      </c>
      <c r="M33" s="101">
        <f>M29</f>
        <v>0</v>
      </c>
      <c r="N33" s="101">
        <f>N29</f>
        <v>0</v>
      </c>
      <c r="O33" s="101">
        <f>O29</f>
        <v>0</v>
      </c>
      <c r="P33" s="101">
        <f>P29</f>
        <v>0</v>
      </c>
    </row>
    <row r="34" spans="1:16">
      <c r="B34" s="133"/>
      <c r="C34" s="133"/>
      <c r="D34" s="133"/>
      <c r="E34" s="133"/>
      <c r="F34" s="133"/>
      <c r="G34" s="133"/>
      <c r="H34" s="133"/>
      <c r="I34" s="133"/>
      <c r="J34" s="133"/>
      <c r="L34" s="23"/>
      <c r="M34" s="31"/>
      <c r="N34" s="31"/>
    </row>
    <row r="35" spans="1:16" ht="7.5" customHeight="1"/>
    <row r="36" spans="1:16" ht="15">
      <c r="B36" s="87"/>
      <c r="C36" s="88"/>
      <c r="D36" s="89"/>
      <c r="E36" s="90"/>
      <c r="F36" s="99"/>
      <c r="G36" s="99"/>
      <c r="H36" s="99"/>
      <c r="I36" s="90"/>
      <c r="J36" s="90"/>
      <c r="K36" s="98"/>
    </row>
    <row r="37" spans="1:16">
      <c r="B37" s="79"/>
      <c r="C37" s="66"/>
      <c r="D37" s="83"/>
      <c r="E37" s="79"/>
      <c r="F37" s="79"/>
      <c r="G37" s="79"/>
    </row>
    <row r="38" spans="1:16" ht="9.75" customHeight="1">
      <c r="B38" s="96"/>
      <c r="C38" s="66"/>
      <c r="D38" s="83"/>
      <c r="E38" s="79"/>
      <c r="F38" s="79"/>
      <c r="G38" s="79"/>
    </row>
    <row r="39" spans="1:16" ht="9.75" customHeight="1">
      <c r="B39" s="97"/>
      <c r="C39" s="66"/>
      <c r="D39" s="83"/>
      <c r="E39" s="79"/>
      <c r="F39" s="79"/>
      <c r="G39" s="79"/>
    </row>
  </sheetData>
  <mergeCells count="10">
    <mergeCell ref="M6:N6"/>
    <mergeCell ref="O6:P6"/>
    <mergeCell ref="B5:B6"/>
    <mergeCell ref="A5:A6"/>
    <mergeCell ref="A2:P2"/>
    <mergeCell ref="A3:P3"/>
    <mergeCell ref="C5:F5"/>
    <mergeCell ref="G5:J5"/>
    <mergeCell ref="K5:P5"/>
    <mergeCell ref="A4:P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opLeftCell="A22" workbookViewId="0">
      <selection activeCell="E45" sqref="E45"/>
    </sheetView>
  </sheetViews>
  <sheetFormatPr defaultRowHeight="12.75"/>
  <cols>
    <col min="1" max="1" width="5" style="1" customWidth="1"/>
    <col min="2" max="2" width="27.140625" style="1" customWidth="1"/>
    <col min="3" max="3" width="23.7109375" style="26" customWidth="1"/>
    <col min="4" max="4" width="10.7109375" style="22" customWidth="1"/>
    <col min="5" max="5" width="12.42578125" style="1" customWidth="1"/>
    <col min="6" max="6" width="10" style="1" customWidth="1"/>
    <col min="7" max="16384" width="9.140625" style="1"/>
  </cols>
  <sheetData>
    <row r="1" spans="1:8">
      <c r="G1" s="30" t="s">
        <v>162</v>
      </c>
    </row>
    <row r="2" spans="1:8" ht="24.75" customHeight="1">
      <c r="A2" s="152" t="s">
        <v>226</v>
      </c>
      <c r="B2" s="152"/>
      <c r="C2" s="152"/>
      <c r="D2" s="152"/>
      <c r="E2" s="152"/>
      <c r="F2" s="152"/>
      <c r="G2" s="152"/>
    </row>
    <row r="3" spans="1:8" ht="12.75" customHeight="1">
      <c r="A3" s="153" t="s">
        <v>236</v>
      </c>
      <c r="B3" s="153"/>
      <c r="C3" s="153"/>
      <c r="D3" s="153"/>
      <c r="E3" s="153"/>
      <c r="F3" s="153"/>
      <c r="G3" s="153"/>
    </row>
    <row r="4" spans="1:8">
      <c r="A4" s="156" t="s">
        <v>161</v>
      </c>
      <c r="B4" s="156"/>
      <c r="C4" s="156"/>
      <c r="D4" s="156"/>
      <c r="E4" s="156"/>
      <c r="F4" s="156"/>
      <c r="G4" s="156"/>
    </row>
    <row r="5" spans="1:8" ht="9" customHeight="1">
      <c r="A5" s="29"/>
      <c r="B5" s="29"/>
      <c r="C5" s="29"/>
      <c r="D5" s="29"/>
      <c r="E5" s="29"/>
      <c r="F5" s="29"/>
      <c r="G5" s="29"/>
    </row>
    <row r="6" spans="1:8" ht="25.5" customHeight="1">
      <c r="A6" s="150" t="s">
        <v>0</v>
      </c>
      <c r="B6" s="150" t="s">
        <v>84</v>
      </c>
      <c r="C6" s="148" t="s">
        <v>132</v>
      </c>
      <c r="D6" s="157"/>
      <c r="E6" s="157"/>
      <c r="F6" s="157"/>
      <c r="G6" s="149"/>
    </row>
    <row r="7" spans="1:8" ht="15" customHeight="1">
      <c r="A7" s="158"/>
      <c r="B7" s="158"/>
      <c r="C7" s="24" t="s">
        <v>43</v>
      </c>
      <c r="D7" s="20" t="s">
        <v>2</v>
      </c>
      <c r="E7" s="154" t="s">
        <v>133</v>
      </c>
      <c r="F7" s="154"/>
      <c r="G7" s="154"/>
    </row>
    <row r="8" spans="1:8" ht="33.75" customHeight="1">
      <c r="A8" s="151"/>
      <c r="B8" s="151"/>
      <c r="C8" s="24"/>
      <c r="D8" s="20"/>
      <c r="E8" s="20" t="s">
        <v>128</v>
      </c>
      <c r="F8" s="154" t="s">
        <v>129</v>
      </c>
      <c r="G8" s="154"/>
    </row>
    <row r="9" spans="1:8" ht="51" customHeight="1">
      <c r="A9" s="19"/>
      <c r="B9" s="134" t="s">
        <v>225</v>
      </c>
      <c r="C9" s="25"/>
      <c r="D9" s="20"/>
      <c r="E9" s="20" t="s">
        <v>130</v>
      </c>
      <c r="F9" s="20" t="s">
        <v>135</v>
      </c>
      <c r="G9" s="20" t="s">
        <v>131</v>
      </c>
    </row>
    <row r="10" spans="1:8" s="8" customFormat="1" ht="25.5" customHeight="1">
      <c r="A10" s="3">
        <v>1</v>
      </c>
      <c r="B10" s="9" t="s">
        <v>97</v>
      </c>
      <c r="C10" s="111" t="s">
        <v>143</v>
      </c>
      <c r="D10" s="112" t="s">
        <v>144</v>
      </c>
      <c r="E10" s="95"/>
      <c r="F10" s="95">
        <v>1.4999999999999999E-2</v>
      </c>
      <c r="G10" s="95">
        <v>1.4999999999999999E-2</v>
      </c>
      <c r="H10" s="109"/>
    </row>
    <row r="11" spans="1:8" s="8" customFormat="1">
      <c r="A11" s="3"/>
      <c r="B11" s="9" t="s">
        <v>98</v>
      </c>
      <c r="C11" s="111"/>
      <c r="D11" s="113"/>
      <c r="E11" s="114"/>
      <c r="F11" s="114"/>
      <c r="G11" s="114"/>
    </row>
    <row r="12" spans="1:8" s="8" customFormat="1" ht="36">
      <c r="A12" s="3" t="s">
        <v>99</v>
      </c>
      <c r="B12" s="115" t="s">
        <v>229</v>
      </c>
      <c r="C12" s="111"/>
      <c r="D12" s="113"/>
      <c r="E12" s="114"/>
      <c r="F12" s="114"/>
      <c r="G12" s="114"/>
    </row>
    <row r="13" spans="1:8" s="8" customFormat="1" ht="13.5" customHeight="1">
      <c r="A13" s="3"/>
      <c r="B13" s="16"/>
      <c r="C13" s="111" t="s">
        <v>138</v>
      </c>
      <c r="D13" s="113" t="s">
        <v>139</v>
      </c>
      <c r="E13" s="114"/>
      <c r="F13" s="116">
        <v>3.4000000000000002E-2</v>
      </c>
      <c r="G13" s="114">
        <v>3.3000000000000002E-2</v>
      </c>
    </row>
    <row r="14" spans="1:8" s="8" customFormat="1" ht="12.75" customHeight="1">
      <c r="A14" s="3"/>
      <c r="B14" s="111"/>
      <c r="C14" s="111" t="s">
        <v>137</v>
      </c>
      <c r="D14" s="113" t="s">
        <v>136</v>
      </c>
      <c r="E14" s="117"/>
      <c r="F14" s="117"/>
      <c r="G14" s="117"/>
    </row>
    <row r="15" spans="1:8" s="8" customFormat="1" ht="12.75" customHeight="1">
      <c r="A15" s="3"/>
      <c r="B15" s="111"/>
      <c r="C15" s="111" t="s">
        <v>140</v>
      </c>
      <c r="D15" s="113" t="s">
        <v>141</v>
      </c>
      <c r="E15" s="117"/>
      <c r="F15" s="117"/>
      <c r="G15" s="117"/>
    </row>
    <row r="16" spans="1:8" s="8" customFormat="1" ht="12.75" customHeight="1">
      <c r="A16" s="3"/>
      <c r="B16" s="111"/>
      <c r="C16" s="111" t="s">
        <v>142</v>
      </c>
      <c r="D16" s="113" t="s">
        <v>141</v>
      </c>
      <c r="E16" s="117"/>
      <c r="F16" s="117"/>
      <c r="G16" s="117"/>
    </row>
    <row r="17" spans="1:7" s="8" customFormat="1" ht="12.75" customHeight="1">
      <c r="A17" s="28" t="s">
        <v>160</v>
      </c>
      <c r="B17" s="111"/>
      <c r="C17" s="111"/>
      <c r="D17" s="113"/>
      <c r="E17" s="117"/>
      <c r="F17" s="117"/>
      <c r="G17" s="117"/>
    </row>
    <row r="18" spans="1:7" s="8" customFormat="1" ht="6" customHeight="1">
      <c r="A18" s="3" t="s">
        <v>100</v>
      </c>
      <c r="B18" s="111" t="s">
        <v>100</v>
      </c>
      <c r="C18" s="111"/>
      <c r="D18" s="113"/>
      <c r="E18" s="16"/>
      <c r="F18" s="16"/>
      <c r="G18" s="16"/>
    </row>
    <row r="19" spans="1:7" s="8" customFormat="1" ht="12.75" customHeight="1">
      <c r="A19" s="3" t="s">
        <v>103</v>
      </c>
      <c r="B19" s="111" t="s">
        <v>100</v>
      </c>
      <c r="C19" s="9"/>
      <c r="D19" s="113"/>
      <c r="E19" s="16"/>
      <c r="F19" s="16"/>
      <c r="G19" s="16"/>
    </row>
    <row r="20" spans="1:7" s="8" customFormat="1" ht="25.5" customHeight="1">
      <c r="A20" s="3">
        <v>2</v>
      </c>
      <c r="B20" s="111" t="s">
        <v>105</v>
      </c>
      <c r="C20" s="111" t="s">
        <v>145</v>
      </c>
      <c r="D20" s="118" t="s">
        <v>144</v>
      </c>
      <c r="E20" s="16"/>
      <c r="F20" s="16"/>
      <c r="G20" s="16"/>
    </row>
    <row r="21" spans="1:7" s="8" customFormat="1">
      <c r="A21" s="16"/>
      <c r="B21" s="9" t="s">
        <v>98</v>
      </c>
      <c r="C21" s="111"/>
      <c r="D21" s="113"/>
      <c r="E21" s="16"/>
      <c r="F21" s="16"/>
      <c r="G21" s="16"/>
    </row>
    <row r="22" spans="1:7" s="8" customFormat="1">
      <c r="A22" s="28" t="s">
        <v>160</v>
      </c>
      <c r="C22" s="111"/>
      <c r="D22" s="113"/>
      <c r="E22" s="16"/>
      <c r="F22" s="16"/>
      <c r="G22" s="16"/>
    </row>
    <row r="23" spans="1:7" s="8" customFormat="1" ht="12.75" customHeight="1">
      <c r="A23" s="16"/>
      <c r="B23" s="9"/>
      <c r="C23" s="111" t="s">
        <v>146</v>
      </c>
      <c r="D23" s="113" t="s">
        <v>139</v>
      </c>
      <c r="E23" s="16"/>
      <c r="F23" s="16"/>
      <c r="G23" s="16"/>
    </row>
    <row r="24" spans="1:7" s="8" customFormat="1" ht="12.75" customHeight="1">
      <c r="A24" s="16"/>
      <c r="B24" s="9"/>
      <c r="C24" s="111" t="s">
        <v>147</v>
      </c>
      <c r="D24" s="113" t="s">
        <v>136</v>
      </c>
      <c r="E24" s="16"/>
      <c r="F24" s="16"/>
      <c r="G24" s="16"/>
    </row>
    <row r="25" spans="1:7" s="8" customFormat="1" ht="12.75" customHeight="1">
      <c r="A25" s="16"/>
      <c r="B25" s="9"/>
      <c r="C25" s="111" t="s">
        <v>148</v>
      </c>
      <c r="D25" s="113" t="s">
        <v>141</v>
      </c>
      <c r="E25" s="16"/>
      <c r="F25" s="16"/>
      <c r="G25" s="16"/>
    </row>
    <row r="26" spans="1:7" s="8" customFormat="1" ht="12.75" customHeight="1">
      <c r="A26" s="16"/>
      <c r="B26" s="9"/>
      <c r="C26" s="111" t="s">
        <v>149</v>
      </c>
      <c r="D26" s="113" t="s">
        <v>141</v>
      </c>
      <c r="E26" s="16"/>
      <c r="F26" s="16"/>
      <c r="G26" s="16"/>
    </row>
    <row r="27" spans="1:7" s="8" customFormat="1">
      <c r="A27" s="3" t="s">
        <v>106</v>
      </c>
      <c r="B27" s="111" t="s">
        <v>100</v>
      </c>
      <c r="C27" s="119"/>
      <c r="D27" s="113"/>
      <c r="E27" s="16"/>
      <c r="F27" s="16"/>
      <c r="G27" s="16"/>
    </row>
    <row r="28" spans="1:7" s="8" customFormat="1" ht="5.25" customHeight="1">
      <c r="A28" s="3" t="s">
        <v>107</v>
      </c>
      <c r="B28" s="111" t="s">
        <v>100</v>
      </c>
      <c r="C28" s="9"/>
      <c r="D28" s="113"/>
      <c r="E28" s="16"/>
      <c r="F28" s="16"/>
      <c r="G28" s="16"/>
    </row>
    <row r="29" spans="1:7" s="8" customFormat="1" ht="4.5" customHeight="1">
      <c r="A29" s="3" t="s">
        <v>108</v>
      </c>
      <c r="B29" s="111" t="s">
        <v>100</v>
      </c>
      <c r="C29" s="119"/>
      <c r="D29" s="113"/>
      <c r="E29" s="16"/>
      <c r="F29" s="16"/>
      <c r="G29" s="16"/>
    </row>
    <row r="30" spans="1:7" s="8" customFormat="1" ht="25.5" customHeight="1">
      <c r="A30" s="3">
        <v>3</v>
      </c>
      <c r="B30" s="9" t="s">
        <v>109</v>
      </c>
      <c r="C30" s="9"/>
      <c r="D30" s="113"/>
      <c r="E30" s="16"/>
      <c r="F30" s="16"/>
      <c r="G30" s="16"/>
    </row>
    <row r="31" spans="1:7" s="8" customFormat="1">
      <c r="A31" s="16"/>
      <c r="B31" s="9" t="s">
        <v>98</v>
      </c>
      <c r="C31" s="9"/>
      <c r="D31" s="113"/>
      <c r="E31" s="16"/>
      <c r="F31" s="16"/>
      <c r="G31" s="16"/>
    </row>
    <row r="32" spans="1:7" s="8" customFormat="1" ht="27.75" customHeight="1">
      <c r="A32" s="16"/>
      <c r="C32" s="9" t="s">
        <v>150</v>
      </c>
      <c r="D32" s="118" t="s">
        <v>151</v>
      </c>
      <c r="E32" s="16"/>
      <c r="F32" s="16"/>
      <c r="G32" s="16"/>
    </row>
    <row r="33" spans="1:7" s="8" customFormat="1" ht="25.5" customHeight="1">
      <c r="A33" s="16"/>
      <c r="B33" s="9"/>
      <c r="C33" s="9" t="s">
        <v>152</v>
      </c>
      <c r="D33" s="113" t="s">
        <v>153</v>
      </c>
      <c r="E33" s="16"/>
      <c r="F33" s="16"/>
      <c r="G33" s="16"/>
    </row>
    <row r="34" spans="1:7" s="8" customFormat="1" ht="25.5" customHeight="1">
      <c r="A34" s="16"/>
      <c r="B34" s="9"/>
      <c r="C34" s="9" t="s">
        <v>154</v>
      </c>
      <c r="D34" s="118" t="s">
        <v>155</v>
      </c>
      <c r="E34" s="16"/>
      <c r="F34" s="16"/>
      <c r="G34" s="16"/>
    </row>
    <row r="35" spans="1:7" s="8" customFormat="1" ht="25.5" customHeight="1">
      <c r="A35" s="16"/>
      <c r="B35" s="110"/>
      <c r="C35" s="9" t="s">
        <v>156</v>
      </c>
      <c r="D35" s="94" t="s">
        <v>155</v>
      </c>
      <c r="E35" s="120"/>
      <c r="F35" s="120"/>
      <c r="G35" s="120"/>
    </row>
    <row r="36" spans="1:7" s="8" customFormat="1" ht="25.5" customHeight="1">
      <c r="A36" s="16"/>
      <c r="B36" s="9"/>
      <c r="C36" s="9" t="s">
        <v>157</v>
      </c>
      <c r="D36" s="113" t="s">
        <v>153</v>
      </c>
      <c r="E36" s="16"/>
      <c r="F36" s="16"/>
      <c r="G36" s="16"/>
    </row>
    <row r="37" spans="1:7" s="8" customFormat="1" ht="25.5" customHeight="1">
      <c r="A37" s="3" t="s">
        <v>110</v>
      </c>
      <c r="B37" s="111" t="s">
        <v>100</v>
      </c>
      <c r="C37" s="9" t="s">
        <v>158</v>
      </c>
      <c r="D37" s="113" t="s">
        <v>153</v>
      </c>
      <c r="E37" s="16"/>
      <c r="F37" s="16"/>
      <c r="G37" s="16"/>
    </row>
    <row r="38" spans="1:7" s="8" customFormat="1" ht="25.5" customHeight="1">
      <c r="A38" s="3" t="s">
        <v>100</v>
      </c>
      <c r="B38" s="111" t="s">
        <v>100</v>
      </c>
      <c r="C38" s="9" t="s">
        <v>159</v>
      </c>
      <c r="D38" s="113" t="s">
        <v>136</v>
      </c>
      <c r="E38" s="16"/>
      <c r="F38" s="16"/>
      <c r="G38" s="16"/>
    </row>
    <row r="39" spans="1:7" s="8" customFormat="1">
      <c r="A39" s="3" t="s">
        <v>111</v>
      </c>
      <c r="B39" s="111" t="s">
        <v>100</v>
      </c>
      <c r="C39" s="9"/>
      <c r="D39" s="113"/>
      <c r="E39" s="16"/>
      <c r="F39" s="16"/>
      <c r="G39" s="16"/>
    </row>
    <row r="40" spans="1:7" ht="25.5" customHeight="1">
      <c r="A40" s="17"/>
      <c r="B40" s="18" t="s">
        <v>112</v>
      </c>
      <c r="C40" s="27"/>
      <c r="D40" s="94" t="s">
        <v>144</v>
      </c>
      <c r="E40" s="95">
        <f>E10</f>
        <v>0</v>
      </c>
      <c r="F40" s="95">
        <f>F10</f>
        <v>1.4999999999999999E-2</v>
      </c>
      <c r="G40" s="95">
        <f>G10</f>
        <v>1.4999999999999999E-2</v>
      </c>
    </row>
    <row r="42" spans="1:7" ht="9.75" customHeight="1"/>
    <row r="43" spans="1:7" ht="7.5" customHeight="1"/>
    <row r="44" spans="1:7" ht="15">
      <c r="B44" s="87"/>
      <c r="C44" s="88"/>
      <c r="D44" s="89"/>
      <c r="E44" s="90"/>
      <c r="F44" s="90"/>
      <c r="G44" s="90"/>
    </row>
    <row r="45" spans="1:7">
      <c r="B45" s="79"/>
      <c r="C45" s="66"/>
      <c r="D45" s="83"/>
      <c r="E45" s="79"/>
      <c r="F45" s="79"/>
      <c r="G45" s="79"/>
    </row>
    <row r="46" spans="1:7" ht="10.5" customHeight="1">
      <c r="B46" s="96"/>
      <c r="C46" s="66"/>
      <c r="D46" s="83"/>
      <c r="E46" s="79"/>
      <c r="F46" s="79"/>
      <c r="G46" s="79"/>
    </row>
    <row r="47" spans="1:7" ht="10.5" customHeight="1">
      <c r="B47" s="97"/>
      <c r="C47" s="66"/>
      <c r="D47" s="83"/>
      <c r="E47" s="79"/>
      <c r="F47" s="79"/>
      <c r="G47" s="79"/>
    </row>
  </sheetData>
  <mergeCells count="8">
    <mergeCell ref="A2:G2"/>
    <mergeCell ref="A3:G3"/>
    <mergeCell ref="A4:G4"/>
    <mergeCell ref="F8:G8"/>
    <mergeCell ref="E7:G7"/>
    <mergeCell ref="C6:G6"/>
    <mergeCell ref="A6:A8"/>
    <mergeCell ref="B6:B8"/>
  </mergeCells>
  <pageMargins left="0.19685039370078741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100"/>
  <sheetViews>
    <sheetView zoomScale="106" zoomScaleNormal="106" workbookViewId="0">
      <pane xSplit="1" ySplit="9" topLeftCell="B82" activePane="bottomRight" state="frozen"/>
      <selection pane="topRight" activeCell="B1" sqref="B1"/>
      <selection pane="bottomLeft" activeCell="A6" sqref="A6"/>
      <selection pane="bottomRight" activeCell="E90" sqref="E90"/>
    </sheetView>
  </sheetViews>
  <sheetFormatPr defaultRowHeight="12.75"/>
  <cols>
    <col min="1" max="1" width="3.85546875" style="35" customWidth="1"/>
    <col min="2" max="2" width="42.7109375" style="61" customWidth="1"/>
    <col min="3" max="3" width="11.140625" style="62" customWidth="1"/>
    <col min="4" max="4" width="15.28515625" style="39" customWidth="1"/>
    <col min="5" max="5" width="14.85546875" style="39" customWidth="1"/>
    <col min="6" max="6" width="15.42578125" style="39" customWidth="1"/>
    <col min="7" max="7" width="15.28515625" style="39" customWidth="1"/>
    <col min="8" max="16384" width="9.140625" style="39"/>
  </cols>
  <sheetData>
    <row r="2" spans="1:7" ht="12.75" customHeight="1">
      <c r="B2" s="36"/>
      <c r="C2" s="37"/>
      <c r="D2" s="38"/>
      <c r="E2" s="38"/>
      <c r="F2" s="38"/>
      <c r="G2" s="34" t="s">
        <v>165</v>
      </c>
    </row>
    <row r="3" spans="1:7" ht="12.75" customHeight="1">
      <c r="B3" s="169" t="s">
        <v>166</v>
      </c>
      <c r="C3" s="169"/>
      <c r="D3" s="169"/>
      <c r="E3" s="169"/>
      <c r="F3" s="169"/>
      <c r="G3" s="169"/>
    </row>
    <row r="4" spans="1:7" ht="12.75" customHeight="1">
      <c r="B4" s="169" t="s">
        <v>225</v>
      </c>
      <c r="C4" s="169"/>
      <c r="D4" s="169"/>
      <c r="E4" s="169"/>
      <c r="F4" s="169"/>
      <c r="G4" s="169"/>
    </row>
    <row r="5" spans="1:7" ht="12.75" customHeight="1">
      <c r="A5" s="153" t="s">
        <v>238</v>
      </c>
      <c r="B5" s="153"/>
      <c r="C5" s="153"/>
      <c r="D5" s="153"/>
      <c r="E5" s="153"/>
      <c r="F5" s="153"/>
      <c r="G5" s="153"/>
    </row>
    <row r="6" spans="1:7" ht="12.75" customHeight="1">
      <c r="A6" s="156" t="s">
        <v>161</v>
      </c>
      <c r="B6" s="156"/>
      <c r="C6" s="156"/>
      <c r="D6" s="156"/>
      <c r="E6" s="156"/>
      <c r="F6" s="156"/>
      <c r="G6" s="156"/>
    </row>
    <row r="7" spans="1:7" ht="12.75" customHeight="1">
      <c r="A7" s="29"/>
      <c r="B7" s="29"/>
      <c r="C7" s="29"/>
      <c r="D7" s="29"/>
      <c r="E7" s="29"/>
      <c r="F7" s="29"/>
      <c r="G7" s="29"/>
    </row>
    <row r="8" spans="1:7" ht="12.75" customHeight="1">
      <c r="A8" s="168" t="s">
        <v>0</v>
      </c>
      <c r="B8" s="170" t="s">
        <v>43</v>
      </c>
      <c r="C8" s="168" t="s">
        <v>2</v>
      </c>
      <c r="D8" s="168" t="s">
        <v>66</v>
      </c>
      <c r="E8" s="168"/>
      <c r="F8" s="168"/>
      <c r="G8" s="168"/>
    </row>
    <row r="9" spans="1:7" ht="12.75" customHeight="1">
      <c r="A9" s="168"/>
      <c r="B9" s="170"/>
      <c r="C9" s="168"/>
      <c r="D9" s="136" t="s">
        <v>230</v>
      </c>
      <c r="E9" s="140" t="s">
        <v>235</v>
      </c>
      <c r="F9" s="140" t="s">
        <v>233</v>
      </c>
      <c r="G9" s="140" t="s">
        <v>234</v>
      </c>
    </row>
    <row r="10" spans="1:7" ht="12.75" customHeight="1">
      <c r="A10" s="41"/>
      <c r="B10" s="42"/>
      <c r="C10" s="159" t="s">
        <v>42</v>
      </c>
      <c r="D10" s="159"/>
      <c r="E10" s="159"/>
      <c r="F10" s="159"/>
      <c r="G10" s="159"/>
    </row>
    <row r="11" spans="1:7" s="46" customFormat="1" ht="25.5" customHeight="1">
      <c r="A11" s="43">
        <v>1</v>
      </c>
      <c r="B11" s="44" t="s">
        <v>23</v>
      </c>
      <c r="C11" s="45" t="s">
        <v>15</v>
      </c>
      <c r="D11" s="102">
        <v>62399</v>
      </c>
      <c r="E11" s="102">
        <v>43679.3</v>
      </c>
      <c r="F11" s="102">
        <v>43671</v>
      </c>
      <c r="G11" s="106">
        <v>43672</v>
      </c>
    </row>
    <row r="12" spans="1:7" s="46" customFormat="1" ht="25.5" customHeight="1">
      <c r="A12" s="43">
        <f>A11+1</f>
        <v>2</v>
      </c>
      <c r="B12" s="44" t="s">
        <v>24</v>
      </c>
      <c r="C12" s="45" t="s">
        <v>6</v>
      </c>
      <c r="D12" s="103">
        <v>121043</v>
      </c>
      <c r="E12" s="103">
        <v>73836.2</v>
      </c>
      <c r="F12" s="103">
        <v>73814</v>
      </c>
      <c r="G12" s="106">
        <v>73816</v>
      </c>
    </row>
    <row r="13" spans="1:7" s="46" customFormat="1" ht="25.5" customHeight="1">
      <c r="A13" s="43">
        <f t="shared" ref="A13:A22" si="0">A12+1</f>
        <v>3</v>
      </c>
      <c r="B13" s="44" t="s">
        <v>25</v>
      </c>
      <c r="C13" s="45" t="s">
        <v>18</v>
      </c>
      <c r="D13" s="103">
        <v>1700400</v>
      </c>
      <c r="E13" s="103">
        <v>1275100</v>
      </c>
      <c r="F13" s="103">
        <v>1275023</v>
      </c>
      <c r="G13" s="106">
        <v>1275026</v>
      </c>
    </row>
    <row r="14" spans="1:7" s="46" customFormat="1" ht="25.5" customHeight="1">
      <c r="A14" s="43">
        <f t="shared" si="0"/>
        <v>4</v>
      </c>
      <c r="B14" s="44" t="s">
        <v>26</v>
      </c>
      <c r="C14" s="45" t="s">
        <v>18</v>
      </c>
      <c r="D14" s="102">
        <v>43770</v>
      </c>
      <c r="E14" s="102">
        <v>26698</v>
      </c>
      <c r="F14" s="102">
        <v>26610</v>
      </c>
      <c r="G14" s="106">
        <v>26680</v>
      </c>
    </row>
    <row r="15" spans="1:7" s="46" customFormat="1" ht="25.5" customHeight="1">
      <c r="A15" s="43">
        <f t="shared" si="0"/>
        <v>5</v>
      </c>
      <c r="B15" s="44" t="s">
        <v>27</v>
      </c>
      <c r="C15" s="45" t="s">
        <v>19</v>
      </c>
      <c r="D15" s="102">
        <v>0</v>
      </c>
      <c r="E15" s="102">
        <v>0</v>
      </c>
      <c r="F15" s="102">
        <v>0</v>
      </c>
      <c r="G15" s="106">
        <v>0</v>
      </c>
    </row>
    <row r="16" spans="1:7" s="46" customFormat="1" ht="38.25" customHeight="1">
      <c r="A16" s="43">
        <f t="shared" si="0"/>
        <v>6</v>
      </c>
      <c r="B16" s="44" t="s">
        <v>116</v>
      </c>
      <c r="C16" s="45" t="s">
        <v>15</v>
      </c>
      <c r="D16" s="102">
        <v>62254</v>
      </c>
      <c r="E16" s="102">
        <v>43577</v>
      </c>
      <c r="F16" s="102">
        <v>43569</v>
      </c>
      <c r="G16" s="106">
        <v>43571</v>
      </c>
    </row>
    <row r="17" spans="1:7" s="46" customFormat="1" ht="38.25" customHeight="1">
      <c r="A17" s="43">
        <f t="shared" si="0"/>
        <v>7</v>
      </c>
      <c r="B17" s="44" t="s">
        <v>117</v>
      </c>
      <c r="C17" s="45" t="s">
        <v>6</v>
      </c>
      <c r="D17" s="102">
        <v>62942.400000000001</v>
      </c>
      <c r="E17" s="102">
        <v>38394</v>
      </c>
      <c r="F17" s="102">
        <v>38377</v>
      </c>
      <c r="G17" s="106">
        <v>38380</v>
      </c>
    </row>
    <row r="18" spans="1:7" s="46" customFormat="1" ht="38.25" customHeight="1">
      <c r="A18" s="43">
        <f t="shared" si="0"/>
        <v>8</v>
      </c>
      <c r="B18" s="47" t="s">
        <v>118</v>
      </c>
      <c r="C18" s="45" t="s">
        <v>18</v>
      </c>
      <c r="D18" s="103">
        <v>1530450</v>
      </c>
      <c r="E18" s="103">
        <v>1147837</v>
      </c>
      <c r="F18" s="103">
        <v>1147811</v>
      </c>
      <c r="G18" s="106">
        <v>1147821</v>
      </c>
    </row>
    <row r="19" spans="1:7" s="46" customFormat="1" ht="38.25" customHeight="1">
      <c r="A19" s="43">
        <f t="shared" si="0"/>
        <v>9</v>
      </c>
      <c r="B19" s="47" t="s">
        <v>119</v>
      </c>
      <c r="C19" s="45" t="s">
        <v>18</v>
      </c>
      <c r="D19" s="102">
        <v>39402</v>
      </c>
      <c r="E19" s="102">
        <v>24035.200000000001</v>
      </c>
      <c r="F19" s="102">
        <v>24029</v>
      </c>
      <c r="G19" s="106">
        <v>24031</v>
      </c>
    </row>
    <row r="20" spans="1:7" s="46" customFormat="1" ht="38.25" customHeight="1">
      <c r="A20" s="43">
        <f t="shared" si="0"/>
        <v>10</v>
      </c>
      <c r="B20" s="47" t="s">
        <v>120</v>
      </c>
      <c r="C20" s="45" t="s">
        <v>19</v>
      </c>
      <c r="D20" s="103">
        <v>0</v>
      </c>
      <c r="E20" s="103">
        <v>0</v>
      </c>
      <c r="F20" s="103">
        <v>0</v>
      </c>
      <c r="G20" s="106">
        <v>0</v>
      </c>
    </row>
    <row r="21" spans="1:7" s="46" customFormat="1" ht="38.25" customHeight="1">
      <c r="A21" s="43">
        <f t="shared" si="0"/>
        <v>11</v>
      </c>
      <c r="B21" s="47" t="s">
        <v>16</v>
      </c>
      <c r="C21" s="45" t="s">
        <v>17</v>
      </c>
      <c r="D21" s="103">
        <v>0</v>
      </c>
      <c r="E21" s="103">
        <v>0</v>
      </c>
      <c r="F21" s="103">
        <v>0</v>
      </c>
      <c r="G21" s="106">
        <v>0</v>
      </c>
    </row>
    <row r="22" spans="1:7" s="46" customFormat="1" ht="25.5" customHeight="1">
      <c r="A22" s="43">
        <f t="shared" si="0"/>
        <v>12</v>
      </c>
      <c r="B22" s="47" t="s">
        <v>28</v>
      </c>
      <c r="C22" s="135" t="s">
        <v>17</v>
      </c>
      <c r="D22" s="103">
        <f>(D11*0.0003445)+(D12*0.1486)+(D14*0.06*0.1486)</f>
        <v>18398.7395755</v>
      </c>
      <c r="E22" s="103">
        <f>(E11*0.0003445)+(E12*0.1486)+(E14*0.06*0.1486)</f>
        <v>11225.14620685</v>
      </c>
      <c r="F22" s="103">
        <f>(F11*0.0003445)+(F12*0.1486)+(F14*0.06*0.1486)</f>
        <v>11221.0598195</v>
      </c>
      <c r="G22" s="103">
        <f>(G11*0.0003445)+(G12*0.1486)+(G14*0.06*0.1486)</f>
        <v>11221.981484</v>
      </c>
    </row>
    <row r="23" spans="1:7" s="46" customFormat="1" ht="12.75" customHeight="1">
      <c r="A23" s="43"/>
      <c r="B23" s="48"/>
      <c r="C23" s="160" t="s">
        <v>44</v>
      </c>
      <c r="D23" s="160"/>
      <c r="E23" s="160"/>
      <c r="F23" s="160"/>
      <c r="G23" s="161"/>
    </row>
    <row r="24" spans="1:7" s="46" customFormat="1" ht="38.25" customHeight="1">
      <c r="A24" s="43">
        <f>A22+1</f>
        <v>13</v>
      </c>
      <c r="B24" s="47" t="s">
        <v>12</v>
      </c>
      <c r="C24" s="45" t="s">
        <v>3</v>
      </c>
      <c r="D24" s="93">
        <v>8560000</v>
      </c>
      <c r="E24" s="93">
        <v>5992000</v>
      </c>
      <c r="F24" s="93">
        <v>5980960</v>
      </c>
      <c r="G24" s="93">
        <v>5981200</v>
      </c>
    </row>
    <row r="25" spans="1:7" s="46" customFormat="1" ht="25.5" customHeight="1">
      <c r="A25" s="43">
        <f t="shared" ref="A25:A27" si="1">A24+1</f>
        <v>14</v>
      </c>
      <c r="B25" s="47" t="s">
        <v>4</v>
      </c>
      <c r="C25" s="45" t="s">
        <v>5</v>
      </c>
      <c r="D25" s="93">
        <v>221580</v>
      </c>
      <c r="E25" s="93">
        <v>221580</v>
      </c>
      <c r="F25" s="93">
        <v>221580</v>
      </c>
      <c r="G25" s="93">
        <v>221580</v>
      </c>
    </row>
    <row r="26" spans="1:7" s="46" customFormat="1" ht="38.25" customHeight="1">
      <c r="A26" s="43">
        <f t="shared" si="1"/>
        <v>15</v>
      </c>
      <c r="B26" s="47" t="s">
        <v>13</v>
      </c>
      <c r="C26" s="45" t="s">
        <v>6</v>
      </c>
      <c r="D26" s="93">
        <v>20060</v>
      </c>
      <c r="E26" s="93">
        <v>12239</v>
      </c>
      <c r="F26" s="93">
        <v>12234</v>
      </c>
      <c r="G26" s="93">
        <v>12236</v>
      </c>
    </row>
    <row r="27" spans="1:7" s="46" customFormat="1" ht="38.25" customHeight="1">
      <c r="A27" s="43">
        <f t="shared" si="1"/>
        <v>16</v>
      </c>
      <c r="B27" s="47" t="s">
        <v>68</v>
      </c>
      <c r="C27" s="45" t="s">
        <v>5</v>
      </c>
      <c r="D27" s="93">
        <v>70622</v>
      </c>
      <c r="E27" s="93">
        <v>70622</v>
      </c>
      <c r="F27" s="93">
        <v>70622</v>
      </c>
      <c r="G27" s="93">
        <v>70622</v>
      </c>
    </row>
    <row r="28" spans="1:7" s="46" customFormat="1" ht="38.25" customHeight="1">
      <c r="A28" s="43">
        <f>A27+1</f>
        <v>17</v>
      </c>
      <c r="B28" s="47" t="s">
        <v>7</v>
      </c>
      <c r="C28" s="45" t="s">
        <v>18</v>
      </c>
      <c r="D28" s="93">
        <v>61710</v>
      </c>
      <c r="E28" s="93">
        <v>46283</v>
      </c>
      <c r="F28" s="93">
        <v>46280</v>
      </c>
      <c r="G28" s="93">
        <v>46272</v>
      </c>
    </row>
    <row r="29" spans="1:7" s="46" customFormat="1" ht="38.25" customHeight="1">
      <c r="A29" s="43">
        <f>A28+1</f>
        <v>18</v>
      </c>
      <c r="B29" s="47" t="s">
        <v>67</v>
      </c>
      <c r="C29" s="45" t="s">
        <v>8</v>
      </c>
      <c r="D29" s="93">
        <v>3238</v>
      </c>
      <c r="E29" s="93">
        <v>3238</v>
      </c>
      <c r="F29" s="93">
        <v>3238</v>
      </c>
      <c r="G29" s="93">
        <v>3238</v>
      </c>
    </row>
    <row r="30" spans="1:7" s="46" customFormat="1" ht="38.25" customHeight="1">
      <c r="A30" s="43">
        <v>19</v>
      </c>
      <c r="B30" s="47" t="s">
        <v>69</v>
      </c>
      <c r="C30" s="45" t="s">
        <v>8</v>
      </c>
      <c r="D30" s="93">
        <v>2752</v>
      </c>
      <c r="E30" s="93">
        <v>2752</v>
      </c>
      <c r="F30" s="93">
        <v>2752</v>
      </c>
      <c r="G30" s="93">
        <v>2752</v>
      </c>
    </row>
    <row r="31" spans="1:7" s="46" customFormat="1" ht="38.25" customHeight="1">
      <c r="A31" s="43">
        <v>20</v>
      </c>
      <c r="B31" s="47" t="s">
        <v>9</v>
      </c>
      <c r="C31" s="45" t="s">
        <v>5</v>
      </c>
      <c r="D31" s="104">
        <v>0</v>
      </c>
      <c r="E31" s="104">
        <v>0</v>
      </c>
      <c r="F31" s="104">
        <v>0</v>
      </c>
      <c r="G31" s="104">
        <v>0</v>
      </c>
    </row>
    <row r="32" spans="1:7" s="46" customFormat="1" ht="38.25" customHeight="1">
      <c r="A32" s="43">
        <v>21</v>
      </c>
      <c r="B32" s="47" t="s">
        <v>70</v>
      </c>
      <c r="C32" s="45" t="s">
        <v>8</v>
      </c>
      <c r="D32" s="104">
        <v>0</v>
      </c>
      <c r="E32" s="104">
        <v>0</v>
      </c>
      <c r="F32" s="104">
        <v>0</v>
      </c>
      <c r="G32" s="104">
        <v>0</v>
      </c>
    </row>
    <row r="33" spans="1:7" s="46" customFormat="1" ht="38.25" customHeight="1">
      <c r="A33" s="43">
        <v>22</v>
      </c>
      <c r="B33" s="47" t="s">
        <v>71</v>
      </c>
      <c r="C33" s="45" t="s">
        <v>8</v>
      </c>
      <c r="D33" s="104">
        <v>0</v>
      </c>
      <c r="E33" s="104">
        <v>0</v>
      </c>
      <c r="F33" s="104">
        <v>0</v>
      </c>
      <c r="G33" s="104">
        <v>0</v>
      </c>
    </row>
    <row r="34" spans="1:7" s="46" customFormat="1" ht="38.25" customHeight="1">
      <c r="A34" s="43">
        <v>23</v>
      </c>
      <c r="B34" s="47" t="s">
        <v>10</v>
      </c>
      <c r="C34" s="45" t="s">
        <v>19</v>
      </c>
      <c r="D34" s="104">
        <v>0</v>
      </c>
      <c r="E34" s="104">
        <v>0</v>
      </c>
      <c r="F34" s="104">
        <v>0</v>
      </c>
      <c r="G34" s="104">
        <v>0</v>
      </c>
    </row>
    <row r="35" spans="1:7" s="46" customFormat="1" ht="38.25" customHeight="1">
      <c r="A35" s="43">
        <v>24</v>
      </c>
      <c r="B35" s="47" t="s">
        <v>72</v>
      </c>
      <c r="C35" s="45" t="s">
        <v>8</v>
      </c>
      <c r="D35" s="104">
        <v>0</v>
      </c>
      <c r="E35" s="104">
        <v>0</v>
      </c>
      <c r="F35" s="104">
        <v>0</v>
      </c>
      <c r="G35" s="104">
        <v>0</v>
      </c>
    </row>
    <row r="36" spans="1:7" s="46" customFormat="1" ht="38.25" customHeight="1">
      <c r="A36" s="43">
        <v>25</v>
      </c>
      <c r="B36" s="47" t="s">
        <v>73</v>
      </c>
      <c r="C36" s="45" t="s">
        <v>8</v>
      </c>
      <c r="D36" s="93">
        <v>0</v>
      </c>
      <c r="E36" s="93">
        <v>0</v>
      </c>
      <c r="F36" s="93">
        <v>0</v>
      </c>
      <c r="G36" s="93">
        <v>0</v>
      </c>
    </row>
    <row r="37" spans="1:7" s="46" customFormat="1" ht="38.25" customHeight="1">
      <c r="A37" s="43">
        <v>26</v>
      </c>
      <c r="B37" s="47" t="s">
        <v>14</v>
      </c>
      <c r="C37" s="45" t="s">
        <v>1</v>
      </c>
      <c r="D37" s="104">
        <v>0</v>
      </c>
      <c r="E37" s="104">
        <v>0</v>
      </c>
      <c r="F37" s="104">
        <v>0</v>
      </c>
      <c r="G37" s="104">
        <v>0</v>
      </c>
    </row>
    <row r="38" spans="1:7" s="46" customFormat="1" ht="76.5" customHeight="1">
      <c r="A38" s="49">
        <f>A37+1</f>
        <v>27</v>
      </c>
      <c r="B38" s="50" t="s">
        <v>11</v>
      </c>
      <c r="C38" s="51" t="s">
        <v>74</v>
      </c>
      <c r="D38" s="105">
        <v>0</v>
      </c>
      <c r="E38" s="105">
        <v>0</v>
      </c>
      <c r="F38" s="105">
        <v>0</v>
      </c>
      <c r="G38" s="105">
        <v>0</v>
      </c>
    </row>
    <row r="39" spans="1:7" s="36" customFormat="1" ht="63.75" customHeight="1">
      <c r="A39" s="60">
        <f>A38+1</f>
        <v>28</v>
      </c>
      <c r="B39" s="63" t="s">
        <v>121</v>
      </c>
      <c r="C39" s="63" t="s">
        <v>74</v>
      </c>
      <c r="D39" s="105">
        <v>0</v>
      </c>
      <c r="E39" s="105">
        <v>0</v>
      </c>
      <c r="F39" s="105">
        <v>0</v>
      </c>
      <c r="G39" s="105">
        <v>0</v>
      </c>
    </row>
    <row r="40" spans="1:7" s="46" customFormat="1" ht="12.75" customHeight="1">
      <c r="A40" s="52"/>
      <c r="B40" s="53"/>
      <c r="C40" s="162" t="s">
        <v>167</v>
      </c>
      <c r="D40" s="162"/>
      <c r="E40" s="162"/>
      <c r="F40" s="162"/>
      <c r="G40" s="163"/>
    </row>
    <row r="41" spans="1:7" s="46" customFormat="1" ht="25.5" customHeight="1">
      <c r="A41" s="47">
        <f>A39+1</f>
        <v>29</v>
      </c>
      <c r="B41" s="47" t="s">
        <v>29</v>
      </c>
      <c r="C41" s="45" t="s">
        <v>6</v>
      </c>
      <c r="D41" s="93">
        <v>42750</v>
      </c>
      <c r="E41" s="138">
        <v>26078</v>
      </c>
      <c r="F41" s="93">
        <v>26061</v>
      </c>
      <c r="G41" s="93">
        <v>26062</v>
      </c>
    </row>
    <row r="42" spans="1:7" s="46" customFormat="1" ht="25.5" customHeight="1">
      <c r="A42" s="47">
        <f t="shared" ref="A42:A56" si="2">A41+1</f>
        <v>30</v>
      </c>
      <c r="B42" s="47" t="s">
        <v>30</v>
      </c>
      <c r="C42" s="45" t="s">
        <v>18</v>
      </c>
      <c r="D42" s="107">
        <v>321490</v>
      </c>
      <c r="E42" s="138">
        <v>241218</v>
      </c>
      <c r="F42" s="107">
        <v>241110</v>
      </c>
      <c r="G42" s="93">
        <v>241102</v>
      </c>
    </row>
    <row r="43" spans="1:7" s="46" customFormat="1" ht="25.5" customHeight="1">
      <c r="A43" s="47">
        <f t="shared" si="2"/>
        <v>31</v>
      </c>
      <c r="B43" s="47" t="s">
        <v>31</v>
      </c>
      <c r="C43" s="45" t="s">
        <v>18</v>
      </c>
      <c r="D43" s="93">
        <v>37540</v>
      </c>
      <c r="E43" s="138">
        <v>22899</v>
      </c>
      <c r="F43" s="93">
        <v>22876</v>
      </c>
      <c r="G43" s="93">
        <v>22801</v>
      </c>
    </row>
    <row r="44" spans="1:7" s="46" customFormat="1" ht="25.5" customHeight="1">
      <c r="A44" s="47">
        <f t="shared" si="2"/>
        <v>32</v>
      </c>
      <c r="B44" s="47" t="s">
        <v>32</v>
      </c>
      <c r="C44" s="45" t="s">
        <v>3</v>
      </c>
      <c r="D44" s="93">
        <v>11102200</v>
      </c>
      <c r="E44" s="138">
        <v>7771540</v>
      </c>
      <c r="F44" s="138">
        <v>7771510</v>
      </c>
      <c r="G44" s="93">
        <v>7771621</v>
      </c>
    </row>
    <row r="45" spans="1:7" s="46" customFormat="1" ht="25.5" customHeight="1">
      <c r="A45" s="47">
        <f t="shared" si="2"/>
        <v>33</v>
      </c>
      <c r="B45" s="47" t="s">
        <v>33</v>
      </c>
      <c r="C45" s="45" t="s">
        <v>19</v>
      </c>
      <c r="D45" s="93">
        <v>0</v>
      </c>
      <c r="E45" s="93">
        <v>0</v>
      </c>
      <c r="F45" s="93">
        <v>0</v>
      </c>
      <c r="G45" s="93">
        <v>0</v>
      </c>
    </row>
    <row r="46" spans="1:7" s="46" customFormat="1" ht="25.5" customHeight="1">
      <c r="A46" s="47">
        <f t="shared" si="2"/>
        <v>34</v>
      </c>
      <c r="B46" s="47" t="s">
        <v>34</v>
      </c>
      <c r="C46" s="45" t="s">
        <v>19</v>
      </c>
      <c r="D46" s="93">
        <v>0</v>
      </c>
      <c r="E46" s="93">
        <v>0</v>
      </c>
      <c r="F46" s="93">
        <v>0</v>
      </c>
      <c r="G46" s="93">
        <v>0</v>
      </c>
    </row>
    <row r="47" spans="1:7" s="46" customFormat="1" ht="25.5" customHeight="1">
      <c r="A47" s="47">
        <f t="shared" si="2"/>
        <v>35</v>
      </c>
      <c r="B47" s="47" t="s">
        <v>20</v>
      </c>
      <c r="C47" s="135" t="s">
        <v>17</v>
      </c>
      <c r="D47" s="93">
        <f>(D41*0.1486)+((D43*0.06)*0.1486)+(D44*0.0003445)</f>
        <v>10512.064540000001</v>
      </c>
      <c r="E47" s="93">
        <f>(E41*0.1486)+((E43*0.06)*0.1486)+(E44*0.0003445)</f>
        <v>6756.6538140000011</v>
      </c>
      <c r="F47" s="93">
        <f>(F41*0.1486)+((F43*0.06)*0.1486)+(F44*0.0003445)</f>
        <v>6753.9122110000008</v>
      </c>
      <c r="G47" s="93">
        <f>(G41*0.1486)+((G43*0.06)*0.1486)+(G44*0.0003445)</f>
        <v>6753.4303505000007</v>
      </c>
    </row>
    <row r="48" spans="1:7" s="46" customFormat="1" ht="12.75" customHeight="1">
      <c r="A48" s="47">
        <f t="shared" si="2"/>
        <v>36</v>
      </c>
      <c r="B48" s="47" t="s">
        <v>36</v>
      </c>
      <c r="C48" s="45" t="s">
        <v>5</v>
      </c>
      <c r="D48" s="93">
        <v>206300</v>
      </c>
      <c r="E48" s="93">
        <v>206300</v>
      </c>
      <c r="F48" s="93">
        <v>206300</v>
      </c>
      <c r="G48" s="93">
        <v>206300</v>
      </c>
    </row>
    <row r="49" spans="1:7" s="46" customFormat="1" ht="25.5" customHeight="1">
      <c r="A49" s="47">
        <f t="shared" si="2"/>
        <v>37</v>
      </c>
      <c r="B49" s="47" t="s">
        <v>46</v>
      </c>
      <c r="C49" s="45" t="s">
        <v>5</v>
      </c>
      <c r="D49" s="93">
        <v>196200</v>
      </c>
      <c r="E49" s="93">
        <v>196200</v>
      </c>
      <c r="F49" s="93">
        <v>196200</v>
      </c>
      <c r="G49" s="93">
        <v>196200</v>
      </c>
    </row>
    <row r="50" spans="1:7" s="46" customFormat="1" ht="25.5" customHeight="1">
      <c r="A50" s="47">
        <f t="shared" si="2"/>
        <v>38</v>
      </c>
      <c r="B50" s="47" t="s">
        <v>47</v>
      </c>
      <c r="C50" s="45" t="s">
        <v>5</v>
      </c>
      <c r="D50" s="93">
        <v>206300</v>
      </c>
      <c r="E50" s="93">
        <v>206300</v>
      </c>
      <c r="F50" s="93">
        <v>206300</v>
      </c>
      <c r="G50" s="93">
        <v>206300</v>
      </c>
    </row>
    <row r="51" spans="1:7" s="46" customFormat="1" ht="25.5" customHeight="1">
      <c r="A51" s="47">
        <f t="shared" si="2"/>
        <v>39</v>
      </c>
      <c r="B51" s="47" t="s">
        <v>48</v>
      </c>
      <c r="C51" s="45" t="s">
        <v>5</v>
      </c>
      <c r="D51" s="93">
        <v>60000</v>
      </c>
      <c r="E51" s="93">
        <v>60000</v>
      </c>
      <c r="F51" s="93">
        <v>60000</v>
      </c>
      <c r="G51" s="93">
        <v>60000</v>
      </c>
    </row>
    <row r="52" spans="1:7" s="46" customFormat="1" ht="25.5" customHeight="1">
      <c r="A52" s="47">
        <f t="shared" si="2"/>
        <v>40</v>
      </c>
      <c r="B52" s="47" t="s">
        <v>49</v>
      </c>
      <c r="C52" s="45" t="s">
        <v>5</v>
      </c>
      <c r="D52" s="93">
        <v>0</v>
      </c>
      <c r="E52" s="93">
        <v>0</v>
      </c>
      <c r="F52" s="93">
        <v>0</v>
      </c>
      <c r="G52" s="93">
        <v>0</v>
      </c>
    </row>
    <row r="53" spans="1:7" s="46" customFormat="1" ht="42.75" customHeight="1">
      <c r="A53" s="47">
        <f t="shared" si="2"/>
        <v>41</v>
      </c>
      <c r="B53" s="47" t="s">
        <v>45</v>
      </c>
      <c r="C53" s="45" t="s">
        <v>8</v>
      </c>
      <c r="D53" s="93">
        <v>9523</v>
      </c>
      <c r="E53" s="93">
        <v>9523</v>
      </c>
      <c r="F53" s="93">
        <v>9523</v>
      </c>
      <c r="G53" s="93">
        <v>9523</v>
      </c>
    </row>
    <row r="54" spans="1:7" s="46" customFormat="1" ht="52.5" customHeight="1">
      <c r="A54" s="47">
        <f t="shared" si="2"/>
        <v>42</v>
      </c>
      <c r="B54" s="47" t="s">
        <v>50</v>
      </c>
      <c r="C54" s="45" t="s">
        <v>8</v>
      </c>
      <c r="D54" s="93">
        <v>9523</v>
      </c>
      <c r="E54" s="93">
        <v>9523</v>
      </c>
      <c r="F54" s="93">
        <v>9523</v>
      </c>
      <c r="G54" s="93">
        <v>9523</v>
      </c>
    </row>
    <row r="55" spans="1:7" s="46" customFormat="1" ht="51.75" customHeight="1">
      <c r="A55" s="47">
        <f t="shared" si="2"/>
        <v>43</v>
      </c>
      <c r="B55" s="47" t="s">
        <v>51</v>
      </c>
      <c r="C55" s="45" t="s">
        <v>8</v>
      </c>
      <c r="D55" s="93">
        <v>1978</v>
      </c>
      <c r="E55" s="93">
        <v>1978</v>
      </c>
      <c r="F55" s="93">
        <v>1978</v>
      </c>
      <c r="G55" s="93">
        <v>1978</v>
      </c>
    </row>
    <row r="56" spans="1:7" s="46" customFormat="1" ht="37.5" customHeight="1">
      <c r="A56" s="47">
        <f t="shared" si="2"/>
        <v>44</v>
      </c>
      <c r="B56" s="47" t="s">
        <v>52</v>
      </c>
      <c r="C56" s="45" t="s">
        <v>8</v>
      </c>
      <c r="D56" s="93">
        <v>0</v>
      </c>
      <c r="E56" s="93">
        <v>0</v>
      </c>
      <c r="F56" s="93">
        <v>0</v>
      </c>
      <c r="G56" s="93">
        <v>0</v>
      </c>
    </row>
    <row r="57" spans="1:7" s="46" customFormat="1" ht="12.75" customHeight="1">
      <c r="A57" s="47"/>
      <c r="B57" s="54"/>
      <c r="C57" s="164" t="s">
        <v>53</v>
      </c>
      <c r="D57" s="164"/>
      <c r="E57" s="164"/>
      <c r="F57" s="164"/>
      <c r="G57" s="165"/>
    </row>
    <row r="58" spans="1:7" s="46" customFormat="1" ht="25.5" customHeight="1">
      <c r="A58" s="55">
        <f>A56+1</f>
        <v>45</v>
      </c>
      <c r="B58" s="55" t="s">
        <v>75</v>
      </c>
      <c r="C58" s="45" t="s">
        <v>79</v>
      </c>
      <c r="D58" s="93">
        <v>0</v>
      </c>
      <c r="E58" s="93">
        <v>0</v>
      </c>
      <c r="F58" s="93">
        <v>0</v>
      </c>
      <c r="G58" s="93">
        <v>0</v>
      </c>
    </row>
    <row r="59" spans="1:7" s="46" customFormat="1" ht="25.5" customHeight="1">
      <c r="A59" s="55">
        <f>A58+1</f>
        <v>46</v>
      </c>
      <c r="B59" s="55" t="s">
        <v>77</v>
      </c>
      <c r="C59" s="45" t="s">
        <v>76</v>
      </c>
      <c r="D59" s="93">
        <v>0</v>
      </c>
      <c r="E59" s="93">
        <v>0</v>
      </c>
      <c r="F59" s="93">
        <v>0</v>
      </c>
      <c r="G59" s="93">
        <v>0</v>
      </c>
    </row>
    <row r="60" spans="1:7" s="46" customFormat="1" ht="25.5" customHeight="1">
      <c r="A60" s="55">
        <f t="shared" ref="A60:A74" si="3">A59+1</f>
        <v>47</v>
      </c>
      <c r="B60" s="55" t="s">
        <v>78</v>
      </c>
      <c r="C60" s="45" t="s">
        <v>125</v>
      </c>
      <c r="D60" s="103">
        <v>38660</v>
      </c>
      <c r="E60" s="103">
        <v>23582</v>
      </c>
      <c r="F60" s="103">
        <v>23574</v>
      </c>
      <c r="G60" s="103">
        <v>24440</v>
      </c>
    </row>
    <row r="61" spans="1:7" s="46" customFormat="1" ht="25.5" customHeight="1">
      <c r="A61" s="55">
        <f t="shared" si="3"/>
        <v>48</v>
      </c>
      <c r="B61" s="55" t="s">
        <v>80</v>
      </c>
      <c r="C61" s="45" t="s">
        <v>76</v>
      </c>
      <c r="D61" s="102">
        <f>D60*0.768</f>
        <v>29690.880000000001</v>
      </c>
      <c r="E61" s="102">
        <f>E60*0.768</f>
        <v>18110.975999999999</v>
      </c>
      <c r="F61" s="102">
        <f>F60*0.768</f>
        <v>18104.832000000002</v>
      </c>
      <c r="G61" s="102">
        <f>G60*0.768</f>
        <v>18769.920000000002</v>
      </c>
    </row>
    <row r="62" spans="1:7" s="46" customFormat="1" ht="25.5" customHeight="1">
      <c r="A62" s="55">
        <f t="shared" si="3"/>
        <v>49</v>
      </c>
      <c r="B62" s="55" t="s">
        <v>81</v>
      </c>
      <c r="C62" s="45" t="s">
        <v>3</v>
      </c>
      <c r="D62" s="102">
        <v>427500</v>
      </c>
      <c r="E62" s="102">
        <v>299250</v>
      </c>
      <c r="F62" s="102">
        <v>299130</v>
      </c>
      <c r="G62" s="102">
        <v>299250</v>
      </c>
    </row>
    <row r="63" spans="1:7" s="65" customFormat="1" ht="25.5" customHeight="1">
      <c r="A63" s="55">
        <f t="shared" si="3"/>
        <v>50</v>
      </c>
      <c r="B63" s="64" t="s">
        <v>114</v>
      </c>
      <c r="C63" s="40" t="s">
        <v>6</v>
      </c>
      <c r="D63" s="103">
        <v>0</v>
      </c>
      <c r="E63" s="103">
        <v>0</v>
      </c>
      <c r="F63" s="103">
        <v>0</v>
      </c>
      <c r="G63" s="103">
        <v>0</v>
      </c>
    </row>
    <row r="64" spans="1:7" s="65" customFormat="1" ht="25.5" customHeight="1">
      <c r="A64" s="55">
        <f t="shared" si="3"/>
        <v>51</v>
      </c>
      <c r="B64" s="64" t="s">
        <v>115</v>
      </c>
      <c r="C64" s="40" t="s">
        <v>6</v>
      </c>
      <c r="D64" s="106">
        <v>135130</v>
      </c>
      <c r="E64" s="106">
        <v>82420</v>
      </c>
      <c r="F64" s="106">
        <v>82409</v>
      </c>
      <c r="G64" s="103">
        <v>82423</v>
      </c>
    </row>
    <row r="65" spans="1:7" s="46" customFormat="1" ht="25.5" customHeight="1">
      <c r="A65" s="55">
        <f t="shared" si="3"/>
        <v>52</v>
      </c>
      <c r="B65" s="55" t="s">
        <v>62</v>
      </c>
      <c r="C65" s="45" t="s">
        <v>18</v>
      </c>
      <c r="D65" s="102">
        <v>47690</v>
      </c>
      <c r="E65" s="102">
        <v>29091</v>
      </c>
      <c r="F65" s="102">
        <v>29082</v>
      </c>
      <c r="G65" s="102">
        <v>35752</v>
      </c>
    </row>
    <row r="66" spans="1:7" s="46" customFormat="1" ht="25.5" customHeight="1">
      <c r="A66" s="55">
        <f t="shared" si="3"/>
        <v>53</v>
      </c>
      <c r="B66" s="55" t="s">
        <v>61</v>
      </c>
      <c r="C66" s="45" t="s">
        <v>6</v>
      </c>
      <c r="D66" s="106">
        <v>121347</v>
      </c>
      <c r="E66" s="106">
        <v>74022</v>
      </c>
      <c r="F66" s="106">
        <v>74013</v>
      </c>
      <c r="G66" s="106">
        <v>74010.5</v>
      </c>
    </row>
    <row r="67" spans="1:7" s="46" customFormat="1" ht="12.75" customHeight="1">
      <c r="A67" s="55">
        <f t="shared" si="3"/>
        <v>54</v>
      </c>
      <c r="B67" s="55" t="s">
        <v>35</v>
      </c>
      <c r="C67" s="135" t="s">
        <v>6</v>
      </c>
      <c r="D67" s="106">
        <f>D64-D66</f>
        <v>13783</v>
      </c>
      <c r="E67" s="106">
        <f>E64-E66</f>
        <v>8398</v>
      </c>
      <c r="F67" s="106">
        <f>F64-F66</f>
        <v>8396</v>
      </c>
      <c r="G67" s="106">
        <f>G64-G66</f>
        <v>8412.5</v>
      </c>
    </row>
    <row r="68" spans="1:7" s="46" customFormat="1" ht="25.5" customHeight="1">
      <c r="A68" s="55">
        <f t="shared" si="3"/>
        <v>55</v>
      </c>
      <c r="B68" s="55" t="s">
        <v>60</v>
      </c>
      <c r="C68" s="45" t="s">
        <v>18</v>
      </c>
      <c r="D68" s="107">
        <v>1929123</v>
      </c>
      <c r="E68" s="107">
        <v>1446843</v>
      </c>
      <c r="F68" s="107">
        <v>1446839</v>
      </c>
      <c r="G68" s="107">
        <v>1446836</v>
      </c>
    </row>
    <row r="69" spans="1:7" s="65" customFormat="1" ht="12.75" customHeight="1">
      <c r="A69" s="55">
        <f t="shared" si="3"/>
        <v>56</v>
      </c>
      <c r="B69" s="64" t="s">
        <v>113</v>
      </c>
      <c r="C69" s="135" t="s">
        <v>18</v>
      </c>
      <c r="D69" s="106">
        <f>D13</f>
        <v>1700400</v>
      </c>
      <c r="E69" s="106">
        <f t="shared" ref="E69:G69" si="4">E13</f>
        <v>1275100</v>
      </c>
      <c r="F69" s="106">
        <f t="shared" si="4"/>
        <v>1275023</v>
      </c>
      <c r="G69" s="106">
        <f t="shared" si="4"/>
        <v>1275026</v>
      </c>
    </row>
    <row r="70" spans="1:7" s="46" customFormat="1" ht="12.75" customHeight="1">
      <c r="A70" s="55">
        <f t="shared" si="3"/>
        <v>57</v>
      </c>
      <c r="B70" s="55" t="s">
        <v>21</v>
      </c>
      <c r="C70" s="135" t="s">
        <v>18</v>
      </c>
      <c r="D70" s="107">
        <f>D68-D13</f>
        <v>228723</v>
      </c>
      <c r="E70" s="107">
        <f t="shared" ref="E70:G70" si="5">E68-E13</f>
        <v>171743</v>
      </c>
      <c r="F70" s="107">
        <f t="shared" si="5"/>
        <v>171816</v>
      </c>
      <c r="G70" s="107">
        <f t="shared" si="5"/>
        <v>171810</v>
      </c>
    </row>
    <row r="71" spans="1:7" s="46" customFormat="1" ht="38.25" customHeight="1">
      <c r="A71" s="55">
        <f t="shared" si="3"/>
        <v>58</v>
      </c>
      <c r="B71" s="55" t="s">
        <v>82</v>
      </c>
      <c r="C71" s="45" t="s">
        <v>15</v>
      </c>
      <c r="D71" s="138">
        <v>107000</v>
      </c>
      <c r="E71" s="138">
        <v>74900</v>
      </c>
      <c r="F71" s="138">
        <v>74880</v>
      </c>
      <c r="G71" s="107">
        <v>80152</v>
      </c>
    </row>
    <row r="72" spans="1:7" s="46" customFormat="1" ht="25.5" customHeight="1">
      <c r="A72" s="55">
        <f t="shared" si="3"/>
        <v>59</v>
      </c>
      <c r="B72" s="55" t="s">
        <v>83</v>
      </c>
      <c r="C72" s="45" t="s">
        <v>15</v>
      </c>
      <c r="D72" s="138">
        <v>0</v>
      </c>
      <c r="E72" s="138">
        <v>0</v>
      </c>
      <c r="F72" s="138">
        <v>0</v>
      </c>
      <c r="G72" s="107">
        <v>0</v>
      </c>
    </row>
    <row r="73" spans="1:7" s="46" customFormat="1" ht="25.5" customHeight="1">
      <c r="A73" s="55">
        <f t="shared" si="3"/>
        <v>60</v>
      </c>
      <c r="B73" s="55" t="s">
        <v>63</v>
      </c>
      <c r="C73" s="45" t="s">
        <v>3</v>
      </c>
      <c r="D73" s="139">
        <v>3013583</v>
      </c>
      <c r="E73" s="139">
        <v>2109508</v>
      </c>
      <c r="F73" s="139">
        <v>2109490</v>
      </c>
      <c r="G73" s="141">
        <v>1239518</v>
      </c>
    </row>
    <row r="74" spans="1:7" s="46" customFormat="1" ht="12.75" customHeight="1">
      <c r="A74" s="55">
        <f t="shared" si="3"/>
        <v>61</v>
      </c>
      <c r="B74" s="55" t="s">
        <v>64</v>
      </c>
      <c r="C74" s="45" t="s">
        <v>65</v>
      </c>
      <c r="D74" s="107">
        <v>0</v>
      </c>
      <c r="E74" s="107">
        <v>0</v>
      </c>
      <c r="F74" s="103">
        <v>0</v>
      </c>
      <c r="G74" s="103">
        <v>0</v>
      </c>
    </row>
    <row r="75" spans="1:7" s="46" customFormat="1" ht="12.75" customHeight="1">
      <c r="A75" s="45">
        <f>A73+1</f>
        <v>61</v>
      </c>
      <c r="B75" s="56"/>
      <c r="C75" s="166" t="s">
        <v>54</v>
      </c>
      <c r="D75" s="166"/>
      <c r="E75" s="166"/>
      <c r="F75" s="166"/>
      <c r="G75" s="167"/>
    </row>
    <row r="76" spans="1:7" ht="76.5" customHeight="1">
      <c r="A76" s="45">
        <f>A75+1</f>
        <v>62</v>
      </c>
      <c r="B76" s="55" t="s">
        <v>22</v>
      </c>
      <c r="C76" s="45" t="s">
        <v>1</v>
      </c>
      <c r="D76" s="107">
        <v>0</v>
      </c>
      <c r="E76" s="107">
        <v>0</v>
      </c>
      <c r="F76" s="107">
        <v>0</v>
      </c>
      <c r="G76" s="107">
        <v>0</v>
      </c>
    </row>
    <row r="77" spans="1:7" ht="76.5" customHeight="1">
      <c r="A77" s="45">
        <f t="shared" ref="A77:A78" si="6">A76+1</f>
        <v>63</v>
      </c>
      <c r="B77" s="55" t="s">
        <v>37</v>
      </c>
      <c r="C77" s="45" t="s">
        <v>1</v>
      </c>
      <c r="D77" s="107">
        <v>0</v>
      </c>
      <c r="E77" s="107">
        <v>0</v>
      </c>
      <c r="F77" s="107"/>
      <c r="G77" s="107">
        <v>0</v>
      </c>
    </row>
    <row r="78" spans="1:7" ht="76.5" customHeight="1">
      <c r="A78" s="45">
        <f t="shared" si="6"/>
        <v>64</v>
      </c>
      <c r="B78" s="57" t="s">
        <v>38</v>
      </c>
      <c r="C78" s="45" t="s">
        <v>1</v>
      </c>
      <c r="D78" s="107"/>
      <c r="E78" s="107"/>
      <c r="F78" s="107"/>
      <c r="G78" s="107"/>
    </row>
    <row r="79" spans="1:7" ht="63.75" customHeight="1">
      <c r="A79" s="45">
        <f t="shared" ref="A79:A85" si="7">A78+1</f>
        <v>65</v>
      </c>
      <c r="B79" s="55" t="s">
        <v>39</v>
      </c>
      <c r="C79" s="45" t="s">
        <v>1</v>
      </c>
      <c r="D79" s="107">
        <v>0</v>
      </c>
      <c r="E79" s="107">
        <v>0</v>
      </c>
      <c r="F79" s="107">
        <v>0</v>
      </c>
      <c r="G79" s="107">
        <v>0</v>
      </c>
    </row>
    <row r="80" spans="1:7" ht="76.5" customHeight="1">
      <c r="A80" s="51">
        <f t="shared" si="7"/>
        <v>66</v>
      </c>
      <c r="B80" s="55" t="s">
        <v>40</v>
      </c>
      <c r="C80" s="45" t="s">
        <v>1</v>
      </c>
      <c r="D80" s="107">
        <v>0</v>
      </c>
      <c r="E80" s="107">
        <v>0</v>
      </c>
      <c r="F80" s="107">
        <v>0</v>
      </c>
      <c r="G80" s="107">
        <v>0</v>
      </c>
    </row>
    <row r="81" spans="1:7" ht="63.75" customHeight="1">
      <c r="A81" s="51">
        <f t="shared" si="7"/>
        <v>67</v>
      </c>
      <c r="B81" s="58" t="s">
        <v>41</v>
      </c>
      <c r="C81" s="51" t="s">
        <v>1</v>
      </c>
      <c r="D81" s="108"/>
      <c r="E81" s="108"/>
      <c r="F81" s="108"/>
      <c r="G81" s="108"/>
    </row>
    <row r="82" spans="1:7" ht="25.5" customHeight="1">
      <c r="A82" s="51">
        <f t="shared" si="7"/>
        <v>68</v>
      </c>
      <c r="B82" s="59" t="s">
        <v>58</v>
      </c>
      <c r="C82" s="51" t="s">
        <v>1</v>
      </c>
      <c r="D82" s="85">
        <v>12</v>
      </c>
      <c r="E82" s="85">
        <v>12</v>
      </c>
      <c r="F82" s="85">
        <v>12</v>
      </c>
      <c r="G82" s="85">
        <v>12</v>
      </c>
    </row>
    <row r="83" spans="1:7" ht="12.75" customHeight="1">
      <c r="A83" s="51">
        <f t="shared" si="7"/>
        <v>69</v>
      </c>
      <c r="B83" s="59" t="s">
        <v>59</v>
      </c>
      <c r="C83" s="45"/>
      <c r="D83" s="85"/>
      <c r="E83" s="85"/>
      <c r="F83" s="85"/>
      <c r="G83" s="85"/>
    </row>
    <row r="84" spans="1:7" ht="12.75" customHeight="1">
      <c r="A84" s="51">
        <f t="shared" si="7"/>
        <v>70</v>
      </c>
      <c r="B84" s="59" t="s">
        <v>55</v>
      </c>
      <c r="C84" s="51" t="s">
        <v>1</v>
      </c>
      <c r="D84" s="85">
        <v>12</v>
      </c>
      <c r="E84" s="85">
        <v>12</v>
      </c>
      <c r="F84" s="85">
        <v>12</v>
      </c>
      <c r="G84" s="85">
        <v>12</v>
      </c>
    </row>
    <row r="85" spans="1:7" ht="12.75" customHeight="1">
      <c r="A85" s="45">
        <f t="shared" si="7"/>
        <v>71</v>
      </c>
      <c r="B85" s="59" t="s">
        <v>56</v>
      </c>
      <c r="C85" s="51" t="s">
        <v>1</v>
      </c>
      <c r="D85" s="85">
        <v>0</v>
      </c>
      <c r="E85" s="85">
        <v>0</v>
      </c>
      <c r="F85" s="85">
        <v>0</v>
      </c>
      <c r="G85" s="85">
        <v>0</v>
      </c>
    </row>
    <row r="86" spans="1:7">
      <c r="A86" s="60"/>
      <c r="B86" s="59" t="s">
        <v>57</v>
      </c>
      <c r="C86" s="45" t="s">
        <v>1</v>
      </c>
      <c r="D86" s="85">
        <v>0</v>
      </c>
      <c r="E86" s="85">
        <v>0</v>
      </c>
      <c r="F86" s="85">
        <v>0</v>
      </c>
      <c r="G86" s="85">
        <v>0</v>
      </c>
    </row>
    <row r="87" spans="1:7" ht="20.25" customHeight="1"/>
    <row r="88" spans="1:7" ht="21.75" customHeight="1"/>
    <row r="89" spans="1:7" ht="15">
      <c r="B89" s="87"/>
      <c r="C89" s="88"/>
      <c r="D89" s="89"/>
      <c r="E89" s="90"/>
      <c r="F89" s="90"/>
      <c r="G89" s="90"/>
    </row>
    <row r="90" spans="1:7" ht="21.75" customHeight="1">
      <c r="B90" s="79"/>
      <c r="C90" s="66"/>
      <c r="D90" s="83"/>
      <c r="E90" s="79"/>
      <c r="F90" s="79"/>
      <c r="G90" s="79"/>
    </row>
    <row r="91" spans="1:7">
      <c r="B91" s="91"/>
      <c r="C91" s="66"/>
      <c r="D91" s="83"/>
      <c r="E91" s="79"/>
      <c r="F91" s="79"/>
      <c r="G91" s="79"/>
    </row>
    <row r="92" spans="1:7">
      <c r="B92" s="92"/>
      <c r="C92" s="66"/>
      <c r="D92" s="83"/>
      <c r="E92" s="79"/>
      <c r="F92" s="79"/>
      <c r="G92" s="79"/>
    </row>
    <row r="93" spans="1:7">
      <c r="B93" s="39"/>
    </row>
    <row r="96" spans="1:7">
      <c r="B96" s="1"/>
    </row>
    <row r="97" spans="2:2">
      <c r="B97" s="1"/>
    </row>
    <row r="100" spans="2:2">
      <c r="B100" s="21"/>
    </row>
  </sheetData>
  <mergeCells count="13">
    <mergeCell ref="A8:A9"/>
    <mergeCell ref="D8:G8"/>
    <mergeCell ref="B3:G3"/>
    <mergeCell ref="B4:G4"/>
    <mergeCell ref="B8:B9"/>
    <mergeCell ref="C8:C9"/>
    <mergeCell ref="A5:G5"/>
    <mergeCell ref="A6:G6"/>
    <mergeCell ref="C10:G10"/>
    <mergeCell ref="C23:G23"/>
    <mergeCell ref="C40:G40"/>
    <mergeCell ref="C57:G57"/>
    <mergeCell ref="C75:G75"/>
  </mergeCells>
  <pageMargins left="0.19685039370078741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F55" sqref="F55"/>
    </sheetView>
  </sheetViews>
  <sheetFormatPr defaultRowHeight="12.75"/>
  <cols>
    <col min="1" max="1" width="3" style="66" customWidth="1"/>
    <col min="2" max="2" width="45.5703125" style="73" customWidth="1"/>
    <col min="3" max="3" width="6.28515625" style="66" customWidth="1"/>
    <col min="4" max="4" width="11" style="67" customWidth="1"/>
    <col min="5" max="5" width="8.42578125" style="79" customWidth="1"/>
    <col min="6" max="7" width="8.5703125" style="79" customWidth="1"/>
    <col min="8" max="8" width="8.7109375" style="79" customWidth="1"/>
    <col min="9" max="16384" width="9.140625" style="79"/>
  </cols>
  <sheetData>
    <row r="1" spans="1:8">
      <c r="H1" s="82" t="s">
        <v>220</v>
      </c>
    </row>
    <row r="2" spans="1:8">
      <c r="A2" s="171" t="s">
        <v>168</v>
      </c>
      <c r="B2" s="171"/>
      <c r="C2" s="171"/>
      <c r="D2" s="171"/>
      <c r="E2" s="171"/>
      <c r="F2" s="171"/>
      <c r="G2" s="171"/>
      <c r="H2" s="171"/>
    </row>
    <row r="3" spans="1:8">
      <c r="A3" s="172" t="s">
        <v>219</v>
      </c>
      <c r="B3" s="172"/>
      <c r="C3" s="172"/>
      <c r="D3" s="172"/>
      <c r="E3" s="172"/>
      <c r="F3" s="172"/>
      <c r="G3" s="172"/>
      <c r="H3" s="172"/>
    </row>
    <row r="4" spans="1:8" ht="12.75" customHeight="1">
      <c r="A4" s="173" t="s">
        <v>225</v>
      </c>
      <c r="B4" s="173"/>
      <c r="C4" s="173"/>
      <c r="D4" s="173"/>
      <c r="E4" s="173"/>
      <c r="F4" s="173"/>
      <c r="G4" s="173"/>
      <c r="H4" s="173"/>
    </row>
    <row r="5" spans="1:8" ht="12.75" customHeight="1">
      <c r="A5" s="153" t="s">
        <v>231</v>
      </c>
      <c r="B5" s="153"/>
      <c r="C5" s="153"/>
      <c r="D5" s="153"/>
      <c r="E5" s="153"/>
      <c r="F5" s="153"/>
      <c r="G5" s="153"/>
      <c r="H5" s="153"/>
    </row>
    <row r="6" spans="1:8" ht="12.75" customHeight="1">
      <c r="A6" s="156" t="s">
        <v>161</v>
      </c>
      <c r="B6" s="156"/>
      <c r="C6" s="156"/>
      <c r="D6" s="156"/>
      <c r="E6" s="156"/>
      <c r="F6" s="156"/>
      <c r="G6" s="156"/>
      <c r="H6" s="156"/>
    </row>
    <row r="7" spans="1:8" ht="12.75" customHeight="1">
      <c r="A7" s="29"/>
      <c r="B7" s="29"/>
      <c r="C7" s="29"/>
      <c r="D7" s="29"/>
      <c r="E7" s="29"/>
      <c r="F7" s="29"/>
      <c r="G7" s="29"/>
      <c r="H7" s="29"/>
    </row>
    <row r="8" spans="1:8" ht="12.75" customHeight="1">
      <c r="A8" s="174" t="s">
        <v>0</v>
      </c>
      <c r="B8" s="174" t="s">
        <v>169</v>
      </c>
      <c r="C8" s="176" t="s">
        <v>2</v>
      </c>
      <c r="D8" s="178" t="s">
        <v>217</v>
      </c>
      <c r="E8" s="168" t="s">
        <v>66</v>
      </c>
      <c r="F8" s="168"/>
      <c r="G8" s="168"/>
      <c r="H8" s="168"/>
    </row>
    <row r="9" spans="1:8" ht="25.5" customHeight="1">
      <c r="A9" s="175"/>
      <c r="B9" s="175"/>
      <c r="C9" s="177"/>
      <c r="D9" s="179"/>
      <c r="E9" s="137" t="s">
        <v>230</v>
      </c>
      <c r="F9" s="140" t="s">
        <v>232</v>
      </c>
      <c r="G9" s="140" t="s">
        <v>233</v>
      </c>
      <c r="H9" s="140" t="s">
        <v>234</v>
      </c>
    </row>
    <row r="10" spans="1:8">
      <c r="A10" s="68">
        <v>1</v>
      </c>
      <c r="B10" s="68">
        <v>2</v>
      </c>
      <c r="C10" s="68">
        <v>3</v>
      </c>
      <c r="D10" s="74">
        <v>4</v>
      </c>
      <c r="E10" s="80"/>
      <c r="F10" s="80"/>
      <c r="G10" s="80"/>
      <c r="H10" s="80"/>
    </row>
    <row r="11" spans="1:8">
      <c r="A11" s="182" t="s">
        <v>218</v>
      </c>
      <c r="B11" s="183"/>
      <c r="C11" s="184"/>
      <c r="D11" s="81"/>
      <c r="E11" s="80"/>
      <c r="F11" s="80"/>
      <c r="G11" s="80"/>
      <c r="H11" s="80"/>
    </row>
    <row r="12" spans="1:8" ht="25.5" customHeight="1">
      <c r="A12" s="41">
        <v>1</v>
      </c>
      <c r="B12" s="69" t="s">
        <v>170</v>
      </c>
      <c r="C12" s="41" t="s">
        <v>155</v>
      </c>
      <c r="D12" s="75">
        <v>98</v>
      </c>
      <c r="E12" s="144">
        <f>'Индикаторы потребления'!D16/'Индикаторы потребления'!D11*100</f>
        <v>99.767624481161548</v>
      </c>
      <c r="F12" s="144">
        <f>'Индикаторы потребления'!E16/'Индикаторы потребления'!E11*100</f>
        <v>99.765792949978589</v>
      </c>
      <c r="G12" s="144">
        <f>'Индикаторы потребления'!F16/'Индикаторы потребления'!F11*100</f>
        <v>99.766435391907677</v>
      </c>
      <c r="H12" s="144">
        <f>'Индикаторы потребления'!G16/'Индикаторы потребления'!G11*100</f>
        <v>99.768730536728327</v>
      </c>
    </row>
    <row r="13" spans="1:8" ht="25.5" customHeight="1">
      <c r="A13" s="40">
        <f>A12+1</f>
        <v>2</v>
      </c>
      <c r="B13" s="7" t="s">
        <v>171</v>
      </c>
      <c r="C13" s="40" t="s">
        <v>155</v>
      </c>
      <c r="D13" s="76">
        <v>72</v>
      </c>
      <c r="E13" s="144">
        <f>'Индикаторы потребления'!D17/'Индикаторы потребления'!D12*100</f>
        <v>52.000033046107589</v>
      </c>
      <c r="F13" s="144">
        <f>'Индикаторы потребления'!E17/'Индикаторы потребления'!E12*100</f>
        <v>51.998884016241355</v>
      </c>
      <c r="G13" s="144">
        <f>'Индикаторы потребления'!F17/'Индикаторы потребления'!F12*100</f>
        <v>51.991492128864451</v>
      </c>
      <c r="H13" s="144">
        <f>'Индикаторы потребления'!G17/'Индикаторы потребления'!G12*100</f>
        <v>51.994147610274197</v>
      </c>
    </row>
    <row r="14" spans="1:8" ht="25.5" customHeight="1">
      <c r="A14" s="40">
        <f t="shared" ref="A14:A17" si="0">A13+1</f>
        <v>3</v>
      </c>
      <c r="B14" s="7" t="s">
        <v>172</v>
      </c>
      <c r="C14" s="40" t="s">
        <v>155</v>
      </c>
      <c r="D14" s="76">
        <v>89</v>
      </c>
      <c r="E14" s="144">
        <f>'Индикаторы потребления'!D18/'Индикаторы потребления'!D13*100</f>
        <v>90.005292872265358</v>
      </c>
      <c r="F14" s="144">
        <v>90</v>
      </c>
      <c r="G14" s="144">
        <v>90</v>
      </c>
      <c r="H14" s="144">
        <v>90</v>
      </c>
    </row>
    <row r="15" spans="1:8" ht="25.5" customHeight="1">
      <c r="A15" s="40">
        <f t="shared" si="0"/>
        <v>4</v>
      </c>
      <c r="B15" s="7" t="s">
        <v>173</v>
      </c>
      <c r="C15" s="40" t="s">
        <v>155</v>
      </c>
      <c r="D15" s="76">
        <v>81</v>
      </c>
      <c r="E15" s="144">
        <v>90</v>
      </c>
      <c r="F15" s="144">
        <v>90</v>
      </c>
      <c r="G15" s="144">
        <v>90</v>
      </c>
      <c r="H15" s="144">
        <v>90</v>
      </c>
    </row>
    <row r="16" spans="1:8" ht="25.5" customHeight="1">
      <c r="A16" s="40">
        <f t="shared" si="0"/>
        <v>5</v>
      </c>
      <c r="B16" s="7" t="s">
        <v>174</v>
      </c>
      <c r="C16" s="40" t="s">
        <v>155</v>
      </c>
      <c r="D16" s="77">
        <v>99.8</v>
      </c>
      <c r="E16" s="86" t="s">
        <v>224</v>
      </c>
      <c r="F16" s="86" t="s">
        <v>224</v>
      </c>
      <c r="G16" s="86" t="s">
        <v>224</v>
      </c>
      <c r="H16" s="86" t="s">
        <v>224</v>
      </c>
    </row>
    <row r="17" spans="1:9" ht="51" customHeight="1">
      <c r="A17" s="40">
        <f t="shared" si="0"/>
        <v>6</v>
      </c>
      <c r="B17" s="70" t="s">
        <v>175</v>
      </c>
      <c r="C17" s="68" t="s">
        <v>155</v>
      </c>
      <c r="D17" s="74">
        <v>0.6</v>
      </c>
      <c r="E17" s="86" t="s">
        <v>224</v>
      </c>
      <c r="F17" s="86" t="s">
        <v>224</v>
      </c>
      <c r="G17" s="86" t="s">
        <v>224</v>
      </c>
      <c r="H17" s="86" t="s">
        <v>224</v>
      </c>
    </row>
    <row r="18" spans="1:9" ht="25.5" customHeight="1">
      <c r="A18" s="180" t="s">
        <v>176</v>
      </c>
      <c r="B18" s="181"/>
      <c r="C18" s="181"/>
      <c r="D18" s="71"/>
      <c r="E18" s="86"/>
      <c r="F18" s="86"/>
      <c r="G18" s="86"/>
      <c r="H18" s="86"/>
    </row>
    <row r="19" spans="1:9" ht="34.5" customHeight="1">
      <c r="A19" s="41">
        <f>A17+1</f>
        <v>7</v>
      </c>
      <c r="B19" s="69" t="s">
        <v>177</v>
      </c>
      <c r="C19" s="41" t="s">
        <v>178</v>
      </c>
      <c r="D19" s="78">
        <v>34.799999999999997</v>
      </c>
      <c r="E19" s="144">
        <f>'Индикаторы потребления'!D24/'Индикаторы потребления'!D25</f>
        <v>38.631645455366005</v>
      </c>
      <c r="F19" s="144">
        <f>'Индикаторы потребления'!E24/'Индикаторы потребления'!E25</f>
        <v>27.042151818756206</v>
      </c>
      <c r="G19" s="144">
        <f>'Индикаторы потребления'!F24/'Индикаторы потребления'!F25</f>
        <v>26.992327827421246</v>
      </c>
      <c r="H19" s="144">
        <f>'Индикаторы потребления'!G24/'Индикаторы потребления'!G25</f>
        <v>26.99341095766766</v>
      </c>
    </row>
    <row r="20" spans="1:9" ht="25.5" customHeight="1">
      <c r="A20" s="40">
        <f>A19+1</f>
        <v>8</v>
      </c>
      <c r="B20" s="7" t="s">
        <v>179</v>
      </c>
      <c r="C20" s="40" t="s">
        <v>139</v>
      </c>
      <c r="D20" s="77">
        <v>0.62</v>
      </c>
      <c r="E20" s="142">
        <f>'Индикаторы потребления'!D26/'Индикаторы потребления'!D27</f>
        <v>0.28404746396307101</v>
      </c>
      <c r="F20" s="142">
        <f>'Индикаторы потребления'!E26/'Индикаторы потребления'!E27</f>
        <v>0.17330293676191555</v>
      </c>
      <c r="G20" s="142">
        <f>'Индикаторы потребления'!F26/'Индикаторы потребления'!F27</f>
        <v>0.17323213729432754</v>
      </c>
      <c r="H20" s="142">
        <f>'Индикаторы потребления'!G26/'Индикаторы потребления'!G27</f>
        <v>0.17326045708136276</v>
      </c>
    </row>
    <row r="21" spans="1:9" ht="25.5" customHeight="1">
      <c r="A21" s="40">
        <f t="shared" ref="A21:A25" si="1">A20+1</f>
        <v>9</v>
      </c>
      <c r="B21" s="7" t="s">
        <v>180</v>
      </c>
      <c r="C21" s="40" t="s">
        <v>181</v>
      </c>
      <c r="D21" s="77">
        <v>18.8</v>
      </c>
      <c r="E21" s="144">
        <f>'Индикаторы потребления'!D28/'Индикаторы потребления'!D29</f>
        <v>19.058060531192094</v>
      </c>
      <c r="F21" s="144">
        <f>'Индикаторы потребления'!E28/'Индикаторы потребления'!E29</f>
        <v>14.293699814700432</v>
      </c>
      <c r="G21" s="144">
        <f>'Индикаторы потребления'!F28/'Индикаторы потребления'!F29</f>
        <v>14.292773316862261</v>
      </c>
      <c r="H21" s="144">
        <f>'Индикаторы потребления'!G28/'Индикаторы потребления'!G29</f>
        <v>14.290302655960469</v>
      </c>
    </row>
    <row r="22" spans="1:9" ht="25.5" customHeight="1">
      <c r="A22" s="40">
        <f t="shared" si="1"/>
        <v>10</v>
      </c>
      <c r="B22" s="7" t="s">
        <v>182</v>
      </c>
      <c r="C22" s="40" t="s">
        <v>181</v>
      </c>
      <c r="D22" s="77">
        <v>5.7</v>
      </c>
      <c r="E22" s="86">
        <v>0</v>
      </c>
      <c r="F22" s="86">
        <v>0</v>
      </c>
      <c r="G22" s="86">
        <v>0</v>
      </c>
      <c r="H22" s="86">
        <v>0</v>
      </c>
    </row>
    <row r="23" spans="1:9" ht="25.5" customHeight="1">
      <c r="A23" s="40">
        <f t="shared" si="1"/>
        <v>11</v>
      </c>
      <c r="B23" s="7" t="s">
        <v>183</v>
      </c>
      <c r="C23" s="40" t="s">
        <v>181</v>
      </c>
      <c r="D23" s="77">
        <v>1480</v>
      </c>
      <c r="E23" s="86" t="s">
        <v>224</v>
      </c>
      <c r="F23" s="86" t="s">
        <v>224</v>
      </c>
      <c r="G23" s="86" t="s">
        <v>224</v>
      </c>
      <c r="H23" s="86" t="s">
        <v>224</v>
      </c>
    </row>
    <row r="24" spans="1:9" ht="51" customHeight="1">
      <c r="A24" s="40">
        <f t="shared" si="1"/>
        <v>12</v>
      </c>
      <c r="B24" s="7" t="s">
        <v>184</v>
      </c>
      <c r="C24" s="40" t="s">
        <v>155</v>
      </c>
      <c r="D24" s="77">
        <v>0.03</v>
      </c>
      <c r="E24" s="86" t="s">
        <v>224</v>
      </c>
      <c r="F24" s="86" t="s">
        <v>224</v>
      </c>
      <c r="G24" s="86" t="s">
        <v>224</v>
      </c>
      <c r="H24" s="86" t="s">
        <v>224</v>
      </c>
    </row>
    <row r="25" spans="1:9" ht="25.5" customHeight="1">
      <c r="A25" s="40">
        <f t="shared" si="1"/>
        <v>13</v>
      </c>
      <c r="B25" s="70" t="s">
        <v>185</v>
      </c>
      <c r="C25" s="68" t="s">
        <v>186</v>
      </c>
      <c r="D25" s="74">
        <v>4</v>
      </c>
      <c r="E25" s="86">
        <v>0</v>
      </c>
      <c r="F25" s="86">
        <v>0</v>
      </c>
      <c r="G25" s="86">
        <v>0</v>
      </c>
      <c r="H25" s="86">
        <v>0</v>
      </c>
    </row>
    <row r="26" spans="1:9" ht="25.5" customHeight="1">
      <c r="A26" s="180" t="s">
        <v>187</v>
      </c>
      <c r="B26" s="181"/>
      <c r="C26" s="181"/>
      <c r="D26" s="71"/>
      <c r="E26" s="80"/>
      <c r="F26" s="80"/>
      <c r="G26" s="80"/>
      <c r="H26" s="80"/>
    </row>
    <row r="27" spans="1:9" ht="25.5" customHeight="1">
      <c r="A27" s="41">
        <f>A25+1</f>
        <v>14</v>
      </c>
      <c r="B27" s="69" t="s">
        <v>188</v>
      </c>
      <c r="C27" s="41" t="s">
        <v>139</v>
      </c>
      <c r="D27" s="78">
        <v>0.33</v>
      </c>
      <c r="E27" s="142">
        <f>'Индикаторы потребления'!D41/'Индикаторы потребления'!D48</f>
        <v>0.20722249151720795</v>
      </c>
      <c r="F27" s="142">
        <f>'Индикаторы потребления'!E41/'Индикаторы потребления'!E48</f>
        <v>0.12640814348036838</v>
      </c>
      <c r="G27" s="142">
        <f>'Индикаторы потребления'!F41/'Индикаторы потребления'!F48</f>
        <v>0.12632573921473583</v>
      </c>
      <c r="H27" s="142">
        <f>'Индикаторы потребления'!G41/'Индикаторы потребления'!G48</f>
        <v>0.12633058652447893</v>
      </c>
    </row>
    <row r="28" spans="1:9" ht="25.5" customHeight="1">
      <c r="A28" s="40">
        <f>A27+1</f>
        <v>15</v>
      </c>
      <c r="B28" s="7" t="s">
        <v>189</v>
      </c>
      <c r="C28" s="40" t="s">
        <v>181</v>
      </c>
      <c r="D28" s="77">
        <v>54.5</v>
      </c>
      <c r="E28" s="142">
        <f>'Индикаторы потребления'!D42/'Индикаторы потребления'!D54</f>
        <v>33.759319542161087</v>
      </c>
      <c r="F28" s="142">
        <f>'Индикаторы потребления'!E42/'Индикаторы потребления'!E54</f>
        <v>25.330043053659562</v>
      </c>
      <c r="G28" s="142">
        <f>'Индикаторы потребления'!F42/'Индикаторы потребления'!F54</f>
        <v>25.318702089677622</v>
      </c>
      <c r="H28" s="142">
        <f>'Индикаторы потребления'!G42/'Индикаторы потребления'!G54</f>
        <v>25.317862018271555</v>
      </c>
      <c r="I28" s="109"/>
    </row>
    <row r="29" spans="1:9" ht="25.5" customHeight="1">
      <c r="A29" s="40">
        <f t="shared" ref="A29:A33" si="2">A28+1</f>
        <v>16</v>
      </c>
      <c r="B29" s="7" t="s">
        <v>190</v>
      </c>
      <c r="C29" s="40" t="s">
        <v>181</v>
      </c>
      <c r="D29" s="77">
        <v>32.200000000000003</v>
      </c>
      <c r="E29" s="142">
        <f>'Индикаторы потребления'!D43/'Индикаторы потребления'!D55</f>
        <v>18.978766430738119</v>
      </c>
      <c r="F29" s="142">
        <f>'Индикаторы потребления'!E43/'Индикаторы потребления'!E55</f>
        <v>11.576845298281093</v>
      </c>
      <c r="G29" s="142">
        <f>'Индикаторы потребления'!F43/'Индикаторы потребления'!F55</f>
        <v>11.565217391304348</v>
      </c>
      <c r="H29" s="142">
        <f>'Индикаторы потребления'!G43/'Индикаторы потребления'!G55</f>
        <v>11.527300303336704</v>
      </c>
    </row>
    <row r="30" spans="1:9" ht="25.5" customHeight="1">
      <c r="A30" s="40">
        <f t="shared" si="2"/>
        <v>17</v>
      </c>
      <c r="B30" s="7" t="s">
        <v>191</v>
      </c>
      <c r="C30" s="40" t="s">
        <v>178</v>
      </c>
      <c r="D30" s="77">
        <v>53.6</v>
      </c>
      <c r="E30" s="142">
        <f>'Индикаторы потребления'!D44/'Индикаторы потребления'!D48</f>
        <v>53.815802229762483</v>
      </c>
      <c r="F30" s="142">
        <f>'Индикаторы потребления'!E44/'Индикаторы потребления'!E48</f>
        <v>37.671061560833735</v>
      </c>
      <c r="G30" s="142">
        <f>'Индикаторы потребления'!F44/'Индикаторы потребления'!F48</f>
        <v>37.670916141541447</v>
      </c>
      <c r="H30" s="142">
        <f>'Индикаторы потребления'!G44/'Индикаторы потребления'!G48</f>
        <v>37.67145419292293</v>
      </c>
    </row>
    <row r="31" spans="1:9" ht="25.5" customHeight="1">
      <c r="A31" s="40">
        <f t="shared" si="2"/>
        <v>18</v>
      </c>
      <c r="B31" s="7" t="s">
        <v>192</v>
      </c>
      <c r="C31" s="40" t="s">
        <v>193</v>
      </c>
      <c r="D31" s="76">
        <v>0</v>
      </c>
      <c r="E31" s="86" t="s">
        <v>224</v>
      </c>
      <c r="F31" s="86" t="s">
        <v>224</v>
      </c>
      <c r="G31" s="86" t="s">
        <v>224</v>
      </c>
      <c r="H31" s="86" t="s">
        <v>224</v>
      </c>
    </row>
    <row r="32" spans="1:9" ht="25.5" customHeight="1">
      <c r="A32" s="40">
        <f t="shared" si="2"/>
        <v>19</v>
      </c>
      <c r="B32" s="7" t="s">
        <v>194</v>
      </c>
      <c r="C32" s="40" t="s">
        <v>195</v>
      </c>
      <c r="D32" s="77">
        <v>0.15</v>
      </c>
      <c r="E32" s="86" t="s">
        <v>224</v>
      </c>
      <c r="F32" s="86" t="s">
        <v>224</v>
      </c>
      <c r="G32" s="86" t="s">
        <v>224</v>
      </c>
      <c r="H32" s="86" t="s">
        <v>224</v>
      </c>
    </row>
    <row r="33" spans="1:9" ht="25.5" customHeight="1">
      <c r="A33" s="40">
        <f t="shared" si="2"/>
        <v>20</v>
      </c>
      <c r="B33" s="70" t="s">
        <v>196</v>
      </c>
      <c r="C33" s="68" t="s">
        <v>197</v>
      </c>
      <c r="D33" s="74">
        <v>7.0999999999999994E-2</v>
      </c>
      <c r="E33" s="143">
        <f>(('Индикаторы потребления'!D41*0.1486)+('Индикаторы потребления'!D44*0.0003445))/'Индикаторы потребления'!D48</f>
        <v>4.9332806107610282E-2</v>
      </c>
      <c r="F33" s="143">
        <f>(('Индикаторы потребления'!E41*0.1486)+('Индикаторы потребления'!E44*0.0003445))/'Индикаторы потребления'!E48</f>
        <v>3.1761930828889971E-2</v>
      </c>
      <c r="G33" s="143">
        <f>(('Индикаторы потребления'!F41*0.1486)+('Индикаторы потребления'!F44*0.0003445))/'Индикаторы потребления'!F48</f>
        <v>3.1749635458070774E-2</v>
      </c>
      <c r="H33" s="143">
        <f>(('Индикаторы потребления'!G41*0.1486)+('Индикаторы потребления'!G44*0.0003445))/'Индикаторы потребления'!G48</f>
        <v>3.1750541126999515E-2</v>
      </c>
    </row>
    <row r="34" spans="1:9" ht="25.5" customHeight="1">
      <c r="A34" s="182" t="s">
        <v>198</v>
      </c>
      <c r="B34" s="183"/>
      <c r="C34" s="183"/>
      <c r="D34" s="72"/>
      <c r="E34" s="80"/>
      <c r="F34" s="80"/>
      <c r="G34" s="80"/>
      <c r="H34" s="80"/>
    </row>
    <row r="35" spans="1:9" ht="25.5" customHeight="1">
      <c r="A35" s="41">
        <f>A33+1</f>
        <v>21</v>
      </c>
      <c r="B35" s="69" t="s">
        <v>199</v>
      </c>
      <c r="C35" s="41" t="s">
        <v>200</v>
      </c>
      <c r="D35" s="78">
        <v>0.182</v>
      </c>
      <c r="E35" s="84" t="s">
        <v>224</v>
      </c>
      <c r="F35" s="84" t="s">
        <v>224</v>
      </c>
      <c r="G35" s="84" t="s">
        <v>224</v>
      </c>
      <c r="H35" s="84" t="s">
        <v>224</v>
      </c>
    </row>
    <row r="36" spans="1:9" ht="25.5" customHeight="1">
      <c r="A36" s="40">
        <f>A35+1</f>
        <v>22</v>
      </c>
      <c r="B36" s="7" t="s">
        <v>201</v>
      </c>
      <c r="C36" s="40" t="s">
        <v>200</v>
      </c>
      <c r="D36" s="77">
        <v>0.19600000000000001</v>
      </c>
      <c r="E36" s="145">
        <f>'Индикаторы потребления'!D61/'Индикаторы потребления'!D64</f>
        <v>0.21972086139273292</v>
      </c>
      <c r="F36" s="145">
        <f>'Индикаторы потребления'!E61/'Индикаторы потребления'!E64</f>
        <v>0.21974006309148264</v>
      </c>
      <c r="G36" s="145">
        <f>'Индикаторы потребления'!F61/'Индикаторы потребления'!F64</f>
        <v>0.21969483915591745</v>
      </c>
      <c r="H36" s="145">
        <f>'Индикаторы потребления'!G61/'Индикаторы потребления'!G64</f>
        <v>0.2277267267631608</v>
      </c>
      <c r="I36" s="109"/>
    </row>
    <row r="37" spans="1:9" ht="38.25" customHeight="1">
      <c r="A37" s="40">
        <f t="shared" ref="A37:A43" si="3">A36+1</f>
        <v>23</v>
      </c>
      <c r="B37" s="7" t="s">
        <v>222</v>
      </c>
      <c r="C37" s="40" t="s">
        <v>221</v>
      </c>
      <c r="D37" s="76">
        <v>37.5</v>
      </c>
      <c r="E37" s="144">
        <f>'Индикаторы потребления'!D62/'Индикаторы потребления'!D66</f>
        <v>3.5229548320106803</v>
      </c>
      <c r="F37" s="144">
        <f>'Индикаторы потребления'!E62/'Индикаторы потребления'!E66</f>
        <v>4.0427170300721409</v>
      </c>
      <c r="G37" s="144">
        <f>'Индикаторы потребления'!F62/'Индикаторы потребления'!F66</f>
        <v>4.0415872887195494</v>
      </c>
      <c r="H37" s="144">
        <f>'Индикаторы потребления'!G62/'Индикаторы потребления'!G66</f>
        <v>4.0433452010187745</v>
      </c>
    </row>
    <row r="38" spans="1:9" ht="38.25" customHeight="1">
      <c r="A38" s="40">
        <f t="shared" si="3"/>
        <v>24</v>
      </c>
      <c r="B38" s="7" t="s">
        <v>223</v>
      </c>
      <c r="C38" s="40" t="s">
        <v>205</v>
      </c>
      <c r="D38" s="76"/>
      <c r="E38" s="142">
        <f>'Индикаторы потребления'!D62/'Индикаторы потребления'!D65</f>
        <v>8.9641434262948199</v>
      </c>
      <c r="F38" s="142">
        <f>'Индикаторы потребления'!E62/'Индикаторы потребления'!E65</f>
        <v>10.286686604104363</v>
      </c>
      <c r="G38" s="142">
        <f>'Индикаторы потребления'!F62/'Индикаторы потребления'!F65</f>
        <v>10.285743759026202</v>
      </c>
      <c r="H38" s="142">
        <f>'Индикаторы потребления'!G62/'Индикаторы потребления'!G65</f>
        <v>8.3701611098679791</v>
      </c>
    </row>
    <row r="39" spans="1:9" ht="25.5" customHeight="1">
      <c r="A39" s="40">
        <f t="shared" si="3"/>
        <v>25</v>
      </c>
      <c r="B39" s="7" t="s">
        <v>202</v>
      </c>
      <c r="C39" s="40" t="s">
        <v>155</v>
      </c>
      <c r="D39" s="76">
        <v>8.5</v>
      </c>
      <c r="E39" s="146">
        <f>'Индикаторы потребления'!D67/'Индикаторы потребления'!D66*100</f>
        <v>11.35833601160309</v>
      </c>
      <c r="F39" s="146">
        <f>'Индикаторы потребления'!E67/'Индикаторы потребления'!E66*100</f>
        <v>11.345275728837374</v>
      </c>
      <c r="G39" s="146">
        <f>'Индикаторы потребления'!F67/'Индикаторы потребления'!F66*100</f>
        <v>11.343953089322147</v>
      </c>
      <c r="H39" s="146">
        <f>'Индикаторы потребления'!G67/'Индикаторы потребления'!G66*100</f>
        <v>11.366630410549854</v>
      </c>
    </row>
    <row r="40" spans="1:9" ht="25.5" customHeight="1">
      <c r="A40" s="40">
        <f t="shared" si="3"/>
        <v>26</v>
      </c>
      <c r="B40" s="7" t="s">
        <v>203</v>
      </c>
      <c r="C40" s="40" t="s">
        <v>155</v>
      </c>
      <c r="D40" s="77">
        <v>27.5</v>
      </c>
      <c r="E40" s="144">
        <f>'Индикаторы потребления'!D70/('Индикаторы потребления'!D70+'Индикаторы потребления'!D13+'Индикаторы потребления'!D14)*100</f>
        <v>11.593279513891529</v>
      </c>
      <c r="F40" s="144">
        <f>'Индикаторы потребления'!E70/('Индикаторы потребления'!E70+'Индикаторы потребления'!E13+'Индикаторы потребления'!E14)*100</f>
        <v>11.655121913811696</v>
      </c>
      <c r="G40" s="144">
        <f>'Индикаторы потребления'!F70/('Индикаторы потребления'!F70+'Индикаторы потребления'!F13+'Индикаторы потребления'!F14)*100</f>
        <v>11.660804004753473</v>
      </c>
      <c r="H40" s="144">
        <f>'Индикаторы потребления'!G70/('Индикаторы потребления'!G70+'Индикаторы потребления'!G13+'Индикаторы потребления'!G14)*100</f>
        <v>11.659866604773887</v>
      </c>
    </row>
    <row r="41" spans="1:9" ht="38.25" customHeight="1">
      <c r="A41" s="40">
        <f t="shared" si="3"/>
        <v>27</v>
      </c>
      <c r="B41" s="7" t="s">
        <v>204</v>
      </c>
      <c r="C41" s="40" t="s">
        <v>205</v>
      </c>
      <c r="D41" s="77">
        <v>1.67</v>
      </c>
      <c r="E41" s="144">
        <f>'Индикаторы потребления'!D71/('Индикаторы потребления'!D70+'Индикаторы потребления'!D13+'Индикаторы потребления'!D14)</f>
        <v>5.4235075090235507E-2</v>
      </c>
      <c r="F41" s="144">
        <f>'Индикаторы потребления'!E71/('Индикаторы потребления'!E70+'Индикаторы потребления'!E13+'Индикаторы потребления'!E14)</f>
        <v>5.0829939580914273E-2</v>
      </c>
      <c r="G41" s="144">
        <f>'Индикаторы потребления'!F71/('Индикаторы потребления'!F70+'Индикаторы потребления'!F13+'Индикаторы потребления'!F14)</f>
        <v>5.0819539732966663E-2</v>
      </c>
      <c r="H41" s="144">
        <f>'Индикаторы потребления'!G71/('Индикаторы потребления'!G70+'Индикаторы потребления'!G13+'Индикаторы потребления'!G14)</f>
        <v>5.4395065951099275E-2</v>
      </c>
    </row>
    <row r="42" spans="1:9" ht="25.5" customHeight="1">
      <c r="A42" s="40">
        <f t="shared" si="3"/>
        <v>28</v>
      </c>
      <c r="B42" s="7" t="s">
        <v>206</v>
      </c>
      <c r="C42" s="40" t="s">
        <v>205</v>
      </c>
      <c r="D42" s="77">
        <v>0.68</v>
      </c>
      <c r="E42" s="86" t="s">
        <v>224</v>
      </c>
      <c r="F42" s="86" t="s">
        <v>224</v>
      </c>
      <c r="G42" s="86" t="s">
        <v>224</v>
      </c>
      <c r="H42" s="86" t="s">
        <v>224</v>
      </c>
    </row>
    <row r="43" spans="1:9" ht="38.25" customHeight="1">
      <c r="A43" s="40">
        <f t="shared" si="3"/>
        <v>29</v>
      </c>
      <c r="B43" s="70" t="s">
        <v>207</v>
      </c>
      <c r="C43" s="68" t="s">
        <v>208</v>
      </c>
      <c r="D43" s="74">
        <v>4.1500000000000004</v>
      </c>
      <c r="E43" s="86"/>
      <c r="F43" s="86"/>
      <c r="G43" s="86"/>
      <c r="H43" s="86"/>
    </row>
    <row r="44" spans="1:9" ht="25.5" customHeight="1">
      <c r="A44" s="180" t="s">
        <v>209</v>
      </c>
      <c r="B44" s="181"/>
      <c r="C44" s="181"/>
      <c r="D44" s="71"/>
      <c r="E44" s="86"/>
      <c r="F44" s="86"/>
      <c r="G44" s="86"/>
      <c r="H44" s="86"/>
    </row>
    <row r="45" spans="1:9" ht="89.25" customHeight="1">
      <c r="A45" s="41">
        <f>A43+1</f>
        <v>30</v>
      </c>
      <c r="B45" s="69" t="s">
        <v>210</v>
      </c>
      <c r="C45" s="41" t="s">
        <v>211</v>
      </c>
      <c r="D45" s="78">
        <v>892</v>
      </c>
      <c r="E45" s="86" t="s">
        <v>224</v>
      </c>
      <c r="F45" s="86" t="s">
        <v>224</v>
      </c>
      <c r="G45" s="86" t="s">
        <v>224</v>
      </c>
      <c r="H45" s="86" t="s">
        <v>224</v>
      </c>
    </row>
    <row r="46" spans="1:9" ht="89.25" customHeight="1">
      <c r="A46" s="40">
        <f>A45+1</f>
        <v>31</v>
      </c>
      <c r="B46" s="7" t="s">
        <v>212</v>
      </c>
      <c r="C46" s="40" t="s">
        <v>1</v>
      </c>
      <c r="D46" s="77">
        <v>892</v>
      </c>
      <c r="E46" s="86" t="s">
        <v>224</v>
      </c>
      <c r="F46" s="86" t="s">
        <v>224</v>
      </c>
      <c r="G46" s="86" t="s">
        <v>224</v>
      </c>
      <c r="H46" s="86" t="s">
        <v>224</v>
      </c>
    </row>
    <row r="47" spans="1:9" ht="76.5" customHeight="1">
      <c r="A47" s="40">
        <f t="shared" ref="A47:A50" si="4">A46+1</f>
        <v>32</v>
      </c>
      <c r="B47" s="7" t="s">
        <v>213</v>
      </c>
      <c r="C47" s="40" t="s">
        <v>1</v>
      </c>
      <c r="D47" s="77">
        <v>507</v>
      </c>
      <c r="E47" s="86" t="s">
        <v>224</v>
      </c>
      <c r="F47" s="86" t="s">
        <v>224</v>
      </c>
      <c r="G47" s="86" t="s">
        <v>224</v>
      </c>
      <c r="H47" s="86" t="s">
        <v>224</v>
      </c>
    </row>
    <row r="48" spans="1:9" ht="63.75" customHeight="1">
      <c r="A48" s="40">
        <f t="shared" si="4"/>
        <v>33</v>
      </c>
      <c r="B48" s="7" t="s">
        <v>214</v>
      </c>
      <c r="C48" s="40" t="s">
        <v>1</v>
      </c>
      <c r="D48" s="77">
        <v>0</v>
      </c>
      <c r="E48" s="86" t="s">
        <v>224</v>
      </c>
      <c r="F48" s="86" t="s">
        <v>224</v>
      </c>
      <c r="G48" s="86" t="s">
        <v>224</v>
      </c>
      <c r="H48" s="86" t="s">
        <v>224</v>
      </c>
    </row>
    <row r="49" spans="1:8" ht="89.25" customHeight="1">
      <c r="A49" s="40">
        <f t="shared" si="4"/>
        <v>34</v>
      </c>
      <c r="B49" s="7" t="s">
        <v>215</v>
      </c>
      <c r="C49" s="40" t="s">
        <v>1</v>
      </c>
      <c r="D49" s="77">
        <v>40</v>
      </c>
      <c r="E49" s="86" t="s">
        <v>224</v>
      </c>
      <c r="F49" s="86" t="s">
        <v>224</v>
      </c>
      <c r="G49" s="86" t="s">
        <v>224</v>
      </c>
      <c r="H49" s="86" t="s">
        <v>224</v>
      </c>
    </row>
    <row r="50" spans="1:8" ht="63.75" customHeight="1">
      <c r="A50" s="40">
        <f t="shared" si="4"/>
        <v>35</v>
      </c>
      <c r="B50" s="7" t="s">
        <v>216</v>
      </c>
      <c r="C50" s="40" t="s">
        <v>1</v>
      </c>
      <c r="D50" s="77">
        <v>0</v>
      </c>
      <c r="E50" s="86" t="s">
        <v>224</v>
      </c>
      <c r="F50" s="86" t="s">
        <v>224</v>
      </c>
      <c r="G50" s="86" t="s">
        <v>224</v>
      </c>
      <c r="H50" s="86" t="s">
        <v>224</v>
      </c>
    </row>
    <row r="52" spans="1:8" ht="15">
      <c r="B52" s="87"/>
      <c r="C52" s="88"/>
      <c r="D52" s="89"/>
      <c r="E52" s="90"/>
      <c r="F52" s="90"/>
      <c r="G52" s="90"/>
    </row>
    <row r="53" spans="1:8">
      <c r="B53" s="79"/>
      <c r="D53" s="83"/>
    </row>
    <row r="54" spans="1:8">
      <c r="B54" s="91"/>
      <c r="D54" s="83"/>
    </row>
    <row r="55" spans="1:8">
      <c r="B55" s="92"/>
      <c r="D55" s="83"/>
    </row>
    <row r="56" spans="1:8">
      <c r="B56" s="61"/>
    </row>
    <row r="57" spans="1:8">
      <c r="B57" s="61"/>
    </row>
    <row r="58" spans="1:8">
      <c r="B58" s="8"/>
    </row>
    <row r="59" spans="1:8">
      <c r="B59" s="8"/>
    </row>
    <row r="60" spans="1:8">
      <c r="B60" s="61"/>
    </row>
    <row r="61" spans="1:8">
      <c r="B61" s="61"/>
    </row>
    <row r="62" spans="1:8">
      <c r="B62" s="79"/>
    </row>
  </sheetData>
  <mergeCells count="15">
    <mergeCell ref="A26:C26"/>
    <mergeCell ref="A34:C34"/>
    <mergeCell ref="A44:C44"/>
    <mergeCell ref="E8:H8"/>
    <mergeCell ref="A11:C11"/>
    <mergeCell ref="A18:C18"/>
    <mergeCell ref="A2:H2"/>
    <mergeCell ref="A3:H3"/>
    <mergeCell ref="A4:H4"/>
    <mergeCell ref="A5:H5"/>
    <mergeCell ref="A8:A9"/>
    <mergeCell ref="B8:B9"/>
    <mergeCell ref="C8:C9"/>
    <mergeCell ref="D8:D9"/>
    <mergeCell ref="A6:H6"/>
  </mergeCells>
  <pageMargins left="0.19685039370078741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Финансирование и Экономия</vt:lpstr>
      <vt:lpstr>Экономия и Целевые П. Программы</vt:lpstr>
      <vt:lpstr>Индикаторы потребления</vt:lpstr>
      <vt:lpstr>Целевые показатели МО по 1225</vt:lpstr>
      <vt:lpstr>'Индикаторы потребления'!Заголовки_для_печати</vt:lpstr>
      <vt:lpstr>'Целевые показатели МО по 1225'!Заголовки_для_печати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Харитонова НВ</cp:lastModifiedBy>
  <cp:lastPrinted>2019-11-03T07:50:19Z</cp:lastPrinted>
  <dcterms:created xsi:type="dcterms:W3CDTF">1996-10-08T23:32:33Z</dcterms:created>
  <dcterms:modified xsi:type="dcterms:W3CDTF">2021-02-16T05:28:13Z</dcterms:modified>
</cp:coreProperties>
</file>