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599"/>
  </bookViews>
  <sheets>
    <sheet name="№1-мз" sheetId="37" r:id="rId1"/>
    <sheet name="№2-мз" sheetId="32" r:id="rId2"/>
  </sheets>
  <definedNames>
    <definedName name="_xlnm.Print_Titles" localSheetId="0">'№1-мз'!$9:$11</definedName>
  </definedNames>
  <calcPr calcId="125725"/>
  <customWorkbookViews>
    <customWorkbookView name="Кушакова - Личное представление" guid="{86FAF459-B572-4CC3-9D65-756FA18EFF75}" mergeInterval="0" personalView="1" maximized="1" xWindow="1" yWindow="1" windowWidth="1280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32"/>
  <c r="G17"/>
  <c r="F17"/>
  <c r="F19"/>
  <c r="F20"/>
  <c r="C13" i="37" l="1"/>
  <c r="D13"/>
  <c r="F13"/>
  <c r="H13"/>
  <c r="I13"/>
  <c r="J13"/>
  <c r="K13"/>
  <c r="L13"/>
  <c r="M13"/>
  <c r="N13"/>
  <c r="P13"/>
  <c r="Q13"/>
  <c r="R13"/>
  <c r="S13"/>
  <c r="T13"/>
  <c r="U13"/>
  <c r="V13"/>
  <c r="Y13"/>
  <c r="Z13"/>
  <c r="E14"/>
  <c r="G14"/>
  <c r="O14"/>
  <c r="W14"/>
  <c r="X14"/>
  <c r="E15"/>
  <c r="G15"/>
  <c r="O15"/>
  <c r="W15"/>
  <c r="X15"/>
  <c r="E16"/>
  <c r="G16"/>
  <c r="O16"/>
  <c r="W16"/>
  <c r="X16"/>
  <c r="E18"/>
  <c r="G18"/>
  <c r="O18"/>
  <c r="W18"/>
  <c r="X18"/>
  <c r="O13" l="1"/>
  <c r="E13"/>
  <c r="G13"/>
  <c r="W13"/>
  <c r="X13"/>
  <c r="H15" i="32"/>
  <c r="F25"/>
  <c r="G18"/>
  <c r="G19"/>
  <c r="G20"/>
  <c r="G21"/>
  <c r="G22"/>
  <c r="G23"/>
  <c r="G16"/>
  <c r="F18"/>
  <c r="F21"/>
  <c r="F22"/>
  <c r="F23"/>
  <c r="F16"/>
  <c r="G12"/>
  <c r="G13"/>
  <c r="G14"/>
  <c r="F13"/>
  <c r="F12"/>
  <c r="F14"/>
  <c r="D15"/>
  <c r="E15"/>
  <c r="I15"/>
  <c r="J15"/>
  <c r="J11"/>
  <c r="K15"/>
  <c r="L15"/>
  <c r="M15"/>
  <c r="N15"/>
  <c r="O15"/>
  <c r="P15"/>
  <c r="Q15"/>
  <c r="R15"/>
  <c r="R11"/>
  <c r="S15"/>
  <c r="T15"/>
  <c r="U15"/>
  <c r="U11"/>
  <c r="V15"/>
  <c r="V24" s="1"/>
  <c r="W15"/>
  <c r="W24" s="1"/>
  <c r="X15"/>
  <c r="C15"/>
  <c r="X11"/>
  <c r="W11"/>
  <c r="V11"/>
  <c r="T11"/>
  <c r="S11"/>
  <c r="S24" s="1"/>
  <c r="Q11"/>
  <c r="Q24" s="1"/>
  <c r="P11"/>
  <c r="P24" s="1"/>
  <c r="O11"/>
  <c r="O24" s="1"/>
  <c r="N11"/>
  <c r="M11"/>
  <c r="M24" s="1"/>
  <c r="L11"/>
  <c r="K11"/>
  <c r="I11"/>
  <c r="H11"/>
  <c r="E11"/>
  <c r="E24" s="1"/>
  <c r="D11"/>
  <c r="C11"/>
  <c r="X24" l="1"/>
  <c r="U24"/>
  <c r="T24"/>
  <c r="R24"/>
  <c r="N24"/>
  <c r="K24"/>
  <c r="D24"/>
  <c r="L24"/>
  <c r="F15"/>
  <c r="J24"/>
  <c r="G15"/>
  <c r="I24"/>
  <c r="C24"/>
  <c r="G11"/>
  <c r="F11"/>
  <c r="F24" l="1"/>
  <c r="G24"/>
</calcChain>
</file>

<file path=xl/sharedStrings.xml><?xml version="1.0" encoding="utf-8"?>
<sst xmlns="http://schemas.openxmlformats.org/spreadsheetml/2006/main" count="196" uniqueCount="124">
  <si>
    <t>Сравнительная эффективность</t>
  </si>
  <si>
    <t>№</t>
  </si>
  <si>
    <t>№ п/п</t>
  </si>
  <si>
    <t>указать муниципальное образование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</si>
  <si>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</si>
  <si>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</si>
  <si>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</si>
  <si>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</si>
  <si>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</si>
  <si>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</si>
  <si>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</si>
  <si>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</si>
  <si>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</si>
  <si>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</si>
  <si>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 xml:space="preserve"> по</t>
  </si>
  <si>
    <t>х</t>
  </si>
  <si>
    <t>5</t>
  </si>
  <si>
    <t>Приложение №1-мз</t>
  </si>
  <si>
    <t>Примечание:</t>
  </si>
  <si>
    <t>в т.ч. по п.4 ч.1</t>
  </si>
  <si>
    <t>в т.ч. по п.5 ч.1</t>
  </si>
  <si>
    <t>Кол-во лотов к которым применялись антидемпинговые меры</t>
  </si>
  <si>
    <t>состоявшихся (2 и более допущенных заявок)</t>
  </si>
  <si>
    <t>тыс.руб.</t>
  </si>
  <si>
    <t>Всего объявленных</t>
  </si>
  <si>
    <t>в т.ч. завершенных</t>
  </si>
  <si>
    <t>Способ размещения (определения)</t>
  </si>
  <si>
    <t>Всего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</si>
  <si>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</si>
  <si>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</si>
  <si>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</si>
  <si>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в т.ч. при привлечении субподрядчиков, соисполнителей из числа СМП, СОНО***</t>
  </si>
  <si>
    <t>Количество</t>
  </si>
  <si>
    <t>Способы определения поставщиков (исполнителей, подрядчиков)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</si>
  <si>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</si>
  <si>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</si>
  <si>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</si>
  <si>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</si>
  <si>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</si>
  <si>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</si>
  <si>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</si>
  <si>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</si>
  <si>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  <charset val="204"/>
      </rPr>
      <t>тыс. руб.</t>
    </r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</si>
  <si>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</si>
  <si>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</si>
  <si>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  <charset val="204"/>
      </rPr>
      <t xml:space="preserve">тыс.руб. </t>
    </r>
  </si>
  <si>
    <t>Всего (сумма строк 1,2)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</si>
  <si>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</si>
  <si>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</si>
  <si>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</si>
  <si>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</si>
  <si>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/>
        <sz val="8"/>
        <color indexed="8"/>
        <rFont val="Times New Roman"/>
        <family val="1"/>
        <charset val="204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</si>
  <si>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</si>
  <si>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</si>
  <si>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</si>
  <si>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</si>
  <si>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</si>
  <si>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</si>
  <si>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  <charset val="204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</si>
  <si>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  <charset val="204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</si>
  <si>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</si>
  <si>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</si>
  <si>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</si>
  <si>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</si>
  <si>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</si>
  <si>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</si>
  <si>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</si>
  <si>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2.7</t>
  </si>
  <si>
    <t>2.8</t>
  </si>
  <si>
    <t>*** указывается в  соттветствии со ст.30 44-ФЗ</t>
  </si>
  <si>
    <t>Аукцион в электронной форме</t>
  </si>
  <si>
    <t>Итого общая по закупкам 
(сумма строк 1.1 -1.3)</t>
  </si>
  <si>
    <t>в т.ч. по п.29 ч.1</t>
  </si>
  <si>
    <t>Исполненные контракты*****</t>
  </si>
  <si>
    <t>Контракты, по которым заказчиком нарушены 
сроки оплаты ******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</si>
  <si>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</si>
  <si>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</si>
  <si>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</si>
  <si>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>Конкурс в электронной форме</t>
  </si>
  <si>
    <t>Запрос котировок в электронной форме</t>
  </si>
  <si>
    <t>В т.ч. размещено через уполномоченный орган**</t>
  </si>
  <si>
    <r>
      <t>Структура системы закупок в МО</t>
    </r>
    <r>
      <rPr>
        <sz val="10"/>
        <color indexed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:</t>
    </r>
  </si>
  <si>
    <r>
      <rPr>
        <u/>
        <sz val="10"/>
        <color indexed="10"/>
        <rFont val="Times New Roman"/>
        <family val="1"/>
        <charset val="204"/>
      </rPr>
      <t>*</t>
    </r>
    <r>
      <rPr>
        <u/>
        <sz val="10"/>
        <rFont val="Times New Roman"/>
        <family val="1"/>
        <charset val="204"/>
      </rPr>
      <t xml:space="preserve"> Система закупок:</t>
    </r>
  </si>
  <si>
    <t>Всего заключено закупок у ед.поставщика (исполнителя, подрядчика) ст.93 ФЗ №44 (сумма строк 2.1-2.8)</t>
  </si>
  <si>
    <t>Информация  по контрактам (договорам) за  2023 год</t>
  </si>
  <si>
    <r>
      <t xml:space="preserve">Общее количество контрактов, по которым произошло взыскание обеспечения  исполнения контракта, представленное в виде </t>
    </r>
    <r>
      <rPr>
        <b/>
        <sz val="8"/>
        <color indexed="10"/>
        <rFont val="Times New Roman"/>
        <family val="1"/>
        <charset val="204"/>
      </rPr>
      <t>независимой</t>
    </r>
    <r>
      <rPr>
        <b/>
        <sz val="8"/>
        <color indexed="8"/>
        <rFont val="Times New Roman"/>
        <family val="1"/>
        <charset val="204"/>
      </rPr>
      <t xml:space="preserve"> гарантии, выданной банком, или внесением денежных средств на указанный заказчиком счет </t>
    </r>
  </si>
  <si>
    <r>
      <t xml:space="preserve">Информация по закупкам </t>
    </r>
    <r>
      <rPr>
        <b/>
        <sz val="12"/>
        <rFont val="Times New Roman"/>
        <family val="1"/>
        <charset val="204"/>
      </rPr>
      <t xml:space="preserve"> за </t>
    </r>
    <r>
      <rPr>
        <b/>
        <sz val="12"/>
        <color indexed="8"/>
        <rFont val="Times New Roman"/>
        <family val="1"/>
        <charset val="204"/>
      </rPr>
      <t>2023 год</t>
    </r>
  </si>
  <si>
    <r>
      <rPr>
        <b/>
        <sz val="10"/>
        <color indexed="10"/>
        <rFont val="Times New Roman"/>
        <family val="1"/>
        <charset val="204"/>
      </rPr>
      <t>УКАЗАТЬ!!!!</t>
    </r>
    <r>
      <rPr>
        <b/>
        <sz val="10"/>
        <rFont val="Times New Roman"/>
        <family val="1"/>
        <charset val="204"/>
      </rPr>
      <t xml:space="preserve"> (централизованная, децентрализованная, смешанная)</t>
    </r>
  </si>
  <si>
    <r>
      <rPr>
        <b/>
        <u/>
        <sz val="10"/>
        <color indexed="10"/>
        <rFont val="Times New Roman"/>
        <family val="1"/>
        <charset val="204"/>
      </rPr>
      <t xml:space="preserve">** </t>
    </r>
    <r>
      <rPr>
        <b/>
        <u/>
        <sz val="10"/>
        <rFont val="Times New Roman"/>
        <family val="1"/>
        <charset val="204"/>
      </rPr>
      <t>информацию по строке  2</t>
    </r>
    <r>
      <rPr>
        <b/>
        <sz val="10"/>
        <rFont val="Times New Roman"/>
        <family val="1"/>
        <charset val="204"/>
      </rPr>
      <t xml:space="preserve"> заполняют МО, у которых смешанная или централизованная система закупок</t>
    </r>
  </si>
  <si>
    <t>7=гр.8+гр.9+гр.10+гр.11+гр.12</t>
  </si>
  <si>
    <t>15=гр.16+гр.17+гр.18+ гр19+гр.20</t>
  </si>
  <si>
    <t>23= (гр.16+гр.17+ гр18)-(гр.21+гр.22)</t>
  </si>
  <si>
    <t>24=100-((гр.21+гр.22)/(гр.16+гр.17+гр.18)*100)</t>
  </si>
  <si>
    <r>
      <rPr>
        <u/>
        <sz val="10"/>
        <rFont val="Times New Roman"/>
        <family val="1"/>
        <charset val="204"/>
      </rPr>
      <t>в графах 6,7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 в 2023 году.  Объявленные - все закупки, которые были объявлены в  2023 году , а завершенные - это закупки, по которым процедура определения поставщика была завершена в 2023 году (включая закупки размещенные в 2022 году, но завершенные в 2023 году)</t>
    </r>
  </si>
  <si>
    <t>Количество  закупок</t>
  </si>
  <si>
    <t>5=(гр.8+гр.9+гр.10)/гр.3</t>
  </si>
  <si>
    <t>Итого по закупкам, размещенным через УО</t>
  </si>
  <si>
    <t>Среднее кол-во участников на 1 закупку, на которую поданы  1 и более заявок</t>
  </si>
  <si>
    <t>Отмененные процедуры не учитываются и указываются только в графе 26</t>
  </si>
  <si>
    <t>Количество заключенных контрактов (договоров)  в 2023 году</t>
  </si>
  <si>
    <r>
      <t>Указать</t>
    </r>
    <r>
      <rPr>
        <b/>
        <sz val="9"/>
        <color indexed="10"/>
        <rFont val="Times New Roman"/>
        <family val="1"/>
        <charset val="204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  <charset val="204"/>
      </rPr>
      <t>на 2023 год****</t>
    </r>
  </si>
  <si>
    <t>Общая сумма заключенных контрактов (договоров) в 2023 году</t>
  </si>
  <si>
    <t>Оплаченная сумма по контрактам (договорам)* в  2023г.</t>
  </si>
  <si>
    <t>Заключено в 2023 году</t>
  </si>
  <si>
    <t>Оплачено* в  2023 г.</t>
  </si>
  <si>
    <r>
      <t>Всего оплачено в 2023 году по контраткам (договорам) заключенным с СМП, СОНО</t>
    </r>
    <r>
      <rPr>
        <b/>
        <sz val="8"/>
        <rFont val="Times New Roman"/>
        <family val="1"/>
        <charset val="204"/>
      </rPr>
      <t>***</t>
    </r>
  </si>
  <si>
    <t>Всего оплачено в 2023 году по контраткам (договорам) заключенным с привлечением субподрядчиков, соисполнителей из числа СМП, СОНО***</t>
  </si>
  <si>
    <t>6=8+10</t>
  </si>
  <si>
    <t>7=9+11</t>
  </si>
  <si>
    <r>
      <t xml:space="preserve">* </t>
    </r>
    <r>
      <rPr>
        <sz val="10"/>
        <color indexed="10"/>
        <rFont val="Times New Roman"/>
        <family val="1"/>
        <charset val="204"/>
      </rPr>
      <t xml:space="preserve">информация указывается по контрактам (договорам), которые оплачивались в 2023 году, независимо от года заключения </t>
    </r>
  </si>
  <si>
    <t>** по стр.2.5  заключенные контракты , не указываются по строкам 1.1-1.3</t>
  </si>
  <si>
    <r>
      <t xml:space="preserve">**** по строке 4 в графах 6, 8, 10 указывается сумма доведенных средств на закупку ТРУ на 2023 год, </t>
    </r>
    <r>
      <rPr>
        <sz val="10"/>
        <color indexed="10"/>
        <rFont val="Times New Roman"/>
        <family val="1"/>
        <charset val="204"/>
      </rPr>
      <t>сумма не может  быть меньше суммы оплаты</t>
    </r>
  </si>
  <si>
    <t xml:space="preserve"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 </t>
  </si>
  <si>
    <r>
      <t xml:space="preserve">** </t>
    </r>
    <r>
      <rPr>
        <sz val="10"/>
        <color indexed="10"/>
        <rFont val="Times New Roman"/>
        <family val="1"/>
        <charset val="204"/>
      </rPr>
      <t>по стр.2.8 заключенные контракты , не указываются по строкам 2.2 и 2.3 и указываются ТОЛЬКО ТЕ КОНТРАКТЫ которые были проведены и заключены в ЕИСе (не путать с закупками ЗМО, которые проводятся на разных эл.платфомах)</t>
    </r>
  </si>
  <si>
    <r>
      <t>в т.ч. бюджетные средства</t>
    </r>
    <r>
      <rPr>
        <b/>
        <sz val="8"/>
        <color indexed="10"/>
        <rFont val="Times New Roman"/>
        <family val="1"/>
        <charset val="204"/>
      </rPr>
      <t xml:space="preserve"> (только для казенных учреждений и орагон власти)</t>
    </r>
  </si>
  <si>
    <r>
      <t xml:space="preserve">в т.ч. внебюджетные средства </t>
    </r>
    <r>
      <rPr>
        <b/>
        <sz val="8"/>
        <color indexed="10"/>
        <rFont val="Times New Roman"/>
        <family val="1"/>
        <charset val="204"/>
      </rPr>
      <t>(только для бюджетных учреждений)</t>
    </r>
  </si>
  <si>
    <r>
      <t xml:space="preserve">Сумма, </t>
    </r>
    <r>
      <rPr>
        <b/>
        <sz val="8"/>
        <color indexed="10"/>
        <rFont val="Times New Roman"/>
        <family val="1"/>
        <charset val="204"/>
      </rPr>
      <t>тыс.руб.</t>
    </r>
  </si>
  <si>
    <r>
      <t xml:space="preserve"> по несостоявшимся лотам, указанных в </t>
    </r>
    <r>
      <rPr>
        <sz val="8"/>
        <color rgb="FFFF0000"/>
        <rFont val="Times New Roman"/>
        <family val="1"/>
        <charset val="204"/>
      </rPr>
      <t>гр.12</t>
    </r>
    <r>
      <rPr>
        <sz val="8"/>
        <color indexed="8"/>
        <rFont val="Times New Roman"/>
        <family val="1"/>
        <charset val="204"/>
      </rPr>
      <t xml:space="preserve"> (0 заявок</t>
    </r>
  </si>
  <si>
    <r>
      <t xml:space="preserve"> по несостоявшимся лотам, указанных в </t>
    </r>
    <r>
      <rPr>
        <sz val="8"/>
        <color rgb="FFFF0000"/>
        <rFont val="Times New Roman"/>
        <family val="1"/>
        <charset val="204"/>
      </rPr>
      <t>гр.11</t>
    </r>
    <r>
      <rPr>
        <sz val="8"/>
        <color indexed="8"/>
        <rFont val="Times New Roman"/>
        <family val="1"/>
        <charset val="204"/>
      </rPr>
      <t xml:space="preserve"> (все отклонены)</t>
    </r>
  </si>
  <si>
    <r>
      <t xml:space="preserve">по лотам, указанным в </t>
    </r>
    <r>
      <rPr>
        <sz val="8"/>
        <color rgb="FFFF0000"/>
        <rFont val="Times New Roman"/>
        <family val="1"/>
        <charset val="204"/>
      </rPr>
      <t xml:space="preserve">гр.10 </t>
    </r>
    <r>
      <rPr>
        <sz val="8"/>
        <color indexed="8"/>
        <rFont val="Times New Roman"/>
        <family val="1"/>
        <charset val="204"/>
      </rPr>
      <t>(с единственным поданным и допущенным участником)</t>
    </r>
  </si>
  <si>
    <r>
      <t xml:space="preserve">по лотам, указанным в </t>
    </r>
    <r>
      <rPr>
        <sz val="8"/>
        <color rgb="FFFF0000"/>
        <rFont val="Times New Roman"/>
        <family val="1"/>
        <charset val="204"/>
      </rPr>
      <t xml:space="preserve">гр.9 </t>
    </r>
    <r>
      <rPr>
        <sz val="8"/>
        <color indexed="8"/>
        <rFont val="Times New Roman"/>
        <family val="1"/>
        <charset val="204"/>
      </rPr>
      <t>(с единственным допущенным участником)</t>
    </r>
  </si>
  <si>
    <r>
      <t xml:space="preserve">по состоявшимся лотам, указанных в </t>
    </r>
    <r>
      <rPr>
        <sz val="8"/>
        <color rgb="FFFF0000"/>
        <rFont val="Times New Roman"/>
        <family val="1"/>
        <charset val="204"/>
      </rPr>
      <t>гр.8</t>
    </r>
    <r>
      <rPr>
        <sz val="8"/>
        <color indexed="8"/>
        <rFont val="Times New Roman"/>
        <family val="1"/>
        <charset val="204"/>
      </rPr>
      <t xml:space="preserve"> (2 и более допущенных заявок)</t>
    </r>
  </si>
  <si>
    <t>Промышленновскому муниципальному округу</t>
  </si>
  <si>
    <t>Централизованная</t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</si>
</sst>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wrapText="1"/>
    </xf>
    <xf numFmtId="0" fontId="14" fillId="0" borderId="0"/>
    <xf numFmtId="0" fontId="13" fillId="0" borderId="0">
      <alignment wrapText="1"/>
    </xf>
    <xf numFmtId="0" fontId="29" fillId="0" borderId="0"/>
    <xf numFmtId="9" fontId="15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>
      <alignment wrapText="1"/>
    </xf>
  </cellStyleXfs>
  <cellXfs count="127">
    <xf numFmtId="0" fontId="0" fillId="0" borderId="0" xfId="0">
      <alignment wrapText="1"/>
    </xf>
    <xf numFmtId="0" fontId="5" fillId="0" borderId="0" xfId="0" applyFont="1">
      <alignment wrapText="1"/>
    </xf>
    <xf numFmtId="49" fontId="5" fillId="0" borderId="0" xfId="0" applyNumberFormat="1" applyFont="1">
      <alignment wrapText="1"/>
    </xf>
    <xf numFmtId="0" fontId="5" fillId="0" borderId="0" xfId="0" applyFont="1" applyFill="1">
      <alignment wrapText="1"/>
    </xf>
    <xf numFmtId="0" fontId="5" fillId="0" borderId="0" xfId="0" applyFont="1" applyAlignment="1">
      <alignment horizontal="left"/>
    </xf>
    <xf numFmtId="49" fontId="5" fillId="0" borderId="0" xfId="2" applyNumberFormat="1" applyFont="1">
      <alignment wrapText="1"/>
    </xf>
    <xf numFmtId="0" fontId="5" fillId="0" borderId="0" xfId="2" applyFont="1">
      <alignment wrapText="1"/>
    </xf>
    <xf numFmtId="0" fontId="5" fillId="0" borderId="0" xfId="2" applyFont="1" applyAlignment="1"/>
    <xf numFmtId="49" fontId="2" fillId="0" borderId="0" xfId="2" applyNumberFormat="1" applyFont="1">
      <alignment wrapText="1"/>
    </xf>
    <xf numFmtId="0" fontId="7" fillId="0" borderId="0" xfId="2" applyFont="1" applyBorder="1" applyAlignment="1">
      <alignment horizontal="right" vertical="top" wrapText="1"/>
    </xf>
    <xf numFmtId="0" fontId="30" fillId="0" borderId="0" xfId="2" applyFont="1" applyAlignment="1">
      <alignment vertical="top"/>
    </xf>
    <xf numFmtId="0" fontId="12" fillId="0" borderId="1" xfId="2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3" fontId="3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Protection="1">
      <alignment wrapText="1"/>
      <protection locked="0"/>
    </xf>
    <xf numFmtId="0" fontId="5" fillId="0" borderId="0" xfId="2" applyFont="1" applyProtection="1">
      <alignment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1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>
      <alignment wrapText="1"/>
    </xf>
    <xf numFmtId="3" fontId="10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>
      <alignment wrapText="1"/>
    </xf>
    <xf numFmtId="49" fontId="34" fillId="0" borderId="0" xfId="2" applyNumberFormat="1" applyFont="1" applyFill="1" applyAlignment="1">
      <alignment horizontal="left"/>
    </xf>
    <xf numFmtId="0" fontId="6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>
      <alignment wrapText="1"/>
    </xf>
    <xf numFmtId="0" fontId="36" fillId="0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49" fontId="5" fillId="0" borderId="0" xfId="2" applyNumberFormat="1" applyFont="1" applyAlignment="1"/>
    <xf numFmtId="0" fontId="1" fillId="0" borderId="1" xfId="2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0" borderId="1" xfId="2" applyFont="1" applyFill="1" applyBorder="1">
      <alignment wrapText="1"/>
    </xf>
    <xf numFmtId="0" fontId="5" fillId="0" borderId="0" xfId="2" applyFont="1" applyFill="1" applyAlignment="1"/>
    <xf numFmtId="0" fontId="1" fillId="2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2" fillId="0" borderId="1" xfId="2" applyFont="1" applyBorder="1" applyAlignment="1">
      <alignment horizontal="left" vertical="center" wrapText="1"/>
    </xf>
    <xf numFmtId="0" fontId="32" fillId="0" borderId="4" xfId="2" applyFont="1" applyFill="1" applyBorder="1" applyAlignment="1">
      <alignment horizontal="left" vertical="center" wrapText="1"/>
    </xf>
    <xf numFmtId="49" fontId="16" fillId="0" borderId="0" xfId="2" applyNumberFormat="1" applyFont="1" applyFill="1" applyAlignment="1">
      <alignment horizontal="left"/>
    </xf>
    <xf numFmtId="49" fontId="11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" applyNumberFormat="1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top" wrapText="1"/>
      <protection locked="0"/>
    </xf>
    <xf numFmtId="49" fontId="5" fillId="0" borderId="0" xfId="2" applyNumberFormat="1" applyFont="1" applyFill="1">
      <alignment wrapText="1"/>
    </xf>
    <xf numFmtId="164" fontId="11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 applyProtection="1">
      <alignment horizontal="center" vertical="center" wrapText="1"/>
    </xf>
    <xf numFmtId="49" fontId="16" fillId="0" borderId="1" xfId="2" applyNumberFormat="1" applyFont="1" applyFill="1" applyBorder="1" applyAlignment="1">
      <alignment wrapText="1"/>
    </xf>
    <xf numFmtId="49" fontId="35" fillId="0" borderId="1" xfId="2" applyNumberFormat="1" applyFont="1" applyFill="1" applyBorder="1" applyAlignment="1">
      <alignment wrapText="1"/>
    </xf>
    <xf numFmtId="49" fontId="35" fillId="0" borderId="1" xfId="2" applyNumberFormat="1" applyFont="1" applyFill="1" applyBorder="1" applyAlignment="1"/>
    <xf numFmtId="0" fontId="34" fillId="0" borderId="0" xfId="2" applyFont="1" applyProtection="1">
      <alignment wrapText="1"/>
      <protection locked="0"/>
    </xf>
    <xf numFmtId="49" fontId="5" fillId="0" borderId="0" xfId="2" applyNumberFormat="1" applyFont="1" applyProtection="1">
      <alignment wrapText="1"/>
      <protection locked="0"/>
    </xf>
    <xf numFmtId="0" fontId="5" fillId="0" borderId="0" xfId="2" applyFont="1" applyAlignment="1" applyProtection="1">
      <alignment wrapText="1"/>
      <protection locked="0"/>
    </xf>
    <xf numFmtId="0" fontId="5" fillId="0" borderId="0" xfId="2" applyFont="1" applyAlignment="1" applyProtection="1">
      <protection locked="0"/>
    </xf>
    <xf numFmtId="0" fontId="6" fillId="0" borderId="0" xfId="2" applyFont="1" applyProtection="1">
      <alignment wrapText="1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49" fontId="6" fillId="0" borderId="0" xfId="2" applyNumberFormat="1" applyFont="1" applyProtection="1">
      <alignment wrapText="1"/>
      <protection locked="0"/>
    </xf>
    <xf numFmtId="4" fontId="12" fillId="0" borderId="1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2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5" fillId="4" borderId="2" xfId="2" applyFont="1" applyFill="1" applyBorder="1" applyAlignment="1" applyProtection="1">
      <alignment horizontal="center"/>
      <protection locked="0"/>
    </xf>
    <xf numFmtId="49" fontId="2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6" fillId="2" borderId="0" xfId="2" applyFont="1" applyFill="1" applyAlignment="1" applyProtection="1">
      <alignment horizontal="center" wrapText="1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4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5" fillId="0" borderId="0" xfId="2" applyNumberFormat="1" applyFont="1" applyFill="1" applyAlignment="1">
      <alignment horizontal="left" wrapText="1"/>
    </xf>
    <xf numFmtId="49" fontId="16" fillId="0" borderId="0" xfId="2" applyNumberFormat="1" applyFont="1" applyAlignment="1">
      <alignment horizontal="left" wrapText="1"/>
    </xf>
    <xf numFmtId="0" fontId="5" fillId="0" borderId="0" xfId="2" applyNumberFormat="1" applyFont="1" applyFill="1" applyAlignment="1">
      <alignment horizontal="left" wrapText="1"/>
    </xf>
    <xf numFmtId="49" fontId="19" fillId="0" borderId="0" xfId="2" applyNumberFormat="1" applyFont="1" applyFill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7" fillId="0" borderId="0" xfId="2" applyFont="1" applyAlignment="1">
      <alignment horizontal="center" vertical="top" wrapText="1"/>
    </xf>
    <xf numFmtId="0" fontId="30" fillId="0" borderId="2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7" xfId="2" applyFont="1" applyFill="1" applyBorder="1" applyAlignment="1">
      <alignment horizontal="center" vertical="center" wrapText="1"/>
    </xf>
    <xf numFmtId="0" fontId="36" fillId="0" borderId="10" xfId="2" applyFont="1" applyFill="1" applyBorder="1" applyAlignment="1">
      <alignment horizontal="center" vertical="center" wrapText="1"/>
    </xf>
    <xf numFmtId="0" fontId="36" fillId="0" borderId="9" xfId="2" applyFont="1" applyFill="1" applyBorder="1" applyAlignment="1">
      <alignment horizontal="center" vertical="center" wrapText="1"/>
    </xf>
    <xf numFmtId="0" fontId="36" fillId="0" borderId="11" xfId="2" applyFont="1" applyFill="1" applyBorder="1" applyAlignment="1">
      <alignment horizontal="center" vertical="center" wrapText="1"/>
    </xf>
    <xf numFmtId="0" fontId="36" fillId="0" borderId="5" xfId="2" applyFont="1" applyFill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" vertical="center" wrapText="1"/>
    </xf>
    <xf numFmtId="0" fontId="36" fillId="0" borderId="3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3" xfId="2"/>
    <cellStyle name="Обычный 4" xfId="3"/>
    <cellStyle name="Процентный 2" xfId="4"/>
    <cellStyle name="Процентный 2 2" xfId="5"/>
    <cellStyle name="Процентный 2 2 2" xfId="6"/>
    <cellStyle name="Процентный 2 3" xfId="7"/>
    <cellStyle name="Процентный 2 3 2" xfId="8"/>
    <cellStyle name="Процентный 2 4" xfId="9"/>
    <cellStyle name="Процентный 2 4 2" xfId="10"/>
    <cellStyle name="Процентный 2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Normal="100" workbookViewId="0">
      <selection activeCell="A29" sqref="A29:L35"/>
    </sheetView>
  </sheetViews>
  <sheetFormatPr defaultColWidth="9.140625" defaultRowHeight="12.75"/>
  <cols>
    <col min="1" max="1" width="6.28515625" style="5" customWidth="1"/>
    <col min="2" max="2" width="30.85546875" style="6" customWidth="1"/>
    <col min="3" max="3" width="7.140625" style="6" customWidth="1"/>
    <col min="4" max="4" width="8.42578125" style="6" customWidth="1"/>
    <col min="5" max="5" width="7.85546875" style="6" customWidth="1"/>
    <col min="6" max="6" width="5.85546875" style="6" customWidth="1"/>
    <col min="7" max="7" width="8.85546875" style="6" customWidth="1"/>
    <col min="8" max="8" width="7.5703125" style="6" customWidth="1"/>
    <col min="9" max="9" width="6.7109375" style="6" customWidth="1"/>
    <col min="10" max="10" width="6" style="6" customWidth="1"/>
    <col min="11" max="12" width="6.42578125" style="6" customWidth="1"/>
    <col min="13" max="13" width="7.7109375" style="6" customWidth="1"/>
    <col min="14" max="14" width="8.140625" style="6" customWidth="1"/>
    <col min="15" max="15" width="8.42578125" style="6" customWidth="1"/>
    <col min="16" max="16" width="10.140625" style="6" customWidth="1"/>
    <col min="17" max="17" width="11.28515625" style="6" customWidth="1"/>
    <col min="18" max="18" width="9.28515625" style="6" customWidth="1"/>
    <col min="19" max="19" width="9.85546875" style="6" customWidth="1"/>
    <col min="20" max="20" width="8.42578125" style="6" customWidth="1"/>
    <col min="21" max="21" width="11.28515625" style="6" customWidth="1"/>
    <col min="22" max="22" width="10.5703125" style="6" customWidth="1"/>
    <col min="23" max="24" width="13" style="6" customWidth="1"/>
    <col min="25" max="25" width="12" style="6" customWidth="1"/>
    <col min="26" max="26" width="9.42578125" style="6" customWidth="1"/>
    <col min="27" max="16384" width="9.140625" style="6"/>
  </cols>
  <sheetData>
    <row r="1" spans="1:26" ht="12.75" customHeight="1">
      <c r="X1" s="84" t="s">
        <v>17</v>
      </c>
      <c r="Y1" s="84"/>
    </row>
    <row r="2" spans="1:26" s="16" customFormat="1" ht="15.75">
      <c r="A2" s="15"/>
      <c r="B2" s="85" t="s">
        <v>86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6" s="80" customFormat="1" ht="15.75" customHeight="1">
      <c r="A3" s="82"/>
      <c r="C3" s="81"/>
      <c r="D3" s="81"/>
      <c r="E3" s="81"/>
      <c r="F3" s="81" t="s">
        <v>14</v>
      </c>
      <c r="G3" s="86" t="s">
        <v>122</v>
      </c>
      <c r="H3" s="86"/>
      <c r="I3" s="86"/>
      <c r="J3" s="86"/>
      <c r="K3" s="86"/>
      <c r="L3" s="86"/>
      <c r="M3" s="86"/>
      <c r="N3" s="81"/>
      <c r="O3" s="81"/>
      <c r="P3" s="81"/>
      <c r="Q3" s="81"/>
      <c r="R3" s="81"/>
      <c r="S3" s="81"/>
    </row>
    <row r="4" spans="1:26" s="16" customFormat="1" ht="15.75" customHeight="1">
      <c r="A4" s="15"/>
      <c r="B4" s="68"/>
      <c r="C4" s="68"/>
      <c r="D4" s="68"/>
      <c r="E4" s="68"/>
      <c r="F4" s="87" t="s">
        <v>3</v>
      </c>
      <c r="G4" s="87"/>
      <c r="H4" s="87"/>
      <c r="I4" s="87"/>
      <c r="J4" s="87"/>
      <c r="K4" s="87"/>
      <c r="L4" s="87"/>
      <c r="M4" s="87"/>
      <c r="N4" s="87"/>
      <c r="O4" s="68"/>
      <c r="P4" s="68"/>
      <c r="Q4" s="68"/>
      <c r="R4" s="68"/>
      <c r="S4" s="68"/>
    </row>
    <row r="5" spans="1:26" s="16" customFormat="1">
      <c r="A5" s="77"/>
      <c r="B5" s="79" t="s">
        <v>81</v>
      </c>
      <c r="C5" s="88" t="s">
        <v>123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78"/>
      <c r="O5" s="78"/>
      <c r="P5" s="78"/>
      <c r="Q5" s="78"/>
      <c r="R5" s="78"/>
    </row>
    <row r="6" spans="1:26" s="16" customFormat="1" ht="12.75" customHeight="1">
      <c r="A6" s="77"/>
      <c r="C6" s="92" t="s">
        <v>87</v>
      </c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26" s="16" customFormat="1" ht="15.75" customHeight="1">
      <c r="A7" s="15"/>
      <c r="B7" s="68"/>
      <c r="C7" s="96"/>
      <c r="D7" s="96"/>
      <c r="E7" s="96"/>
      <c r="F7" s="96"/>
      <c r="G7" s="96"/>
      <c r="H7" s="96"/>
      <c r="I7" s="17"/>
      <c r="J7" s="17"/>
      <c r="K7" s="17"/>
      <c r="L7" s="17"/>
      <c r="M7" s="17"/>
      <c r="N7" s="17"/>
      <c r="O7" s="17"/>
      <c r="P7" s="17"/>
      <c r="Q7" s="17"/>
      <c r="R7" s="17"/>
      <c r="S7" s="68"/>
      <c r="T7" s="68"/>
      <c r="U7" s="68"/>
      <c r="V7" s="68"/>
      <c r="W7" s="68"/>
      <c r="X7" s="68"/>
      <c r="Y7" s="76" t="s">
        <v>23</v>
      </c>
    </row>
    <row r="8" spans="1:26" s="16" customFormat="1">
      <c r="A8" s="15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6" ht="21.75" customHeight="1">
      <c r="A9" s="89" t="s">
        <v>1</v>
      </c>
      <c r="B9" s="90" t="s">
        <v>33</v>
      </c>
      <c r="C9" s="91" t="s">
        <v>47</v>
      </c>
      <c r="D9" s="91"/>
      <c r="E9" s="91" t="s">
        <v>97</v>
      </c>
      <c r="F9" s="91" t="s">
        <v>94</v>
      </c>
      <c r="G9" s="91"/>
      <c r="H9" s="91"/>
      <c r="I9" s="91"/>
      <c r="J9" s="91"/>
      <c r="K9" s="91"/>
      <c r="L9" s="91"/>
      <c r="M9" s="93" t="s">
        <v>21</v>
      </c>
      <c r="N9" s="91" t="s">
        <v>42</v>
      </c>
      <c r="O9" s="91"/>
      <c r="P9" s="91"/>
      <c r="Q9" s="91"/>
      <c r="R9" s="91"/>
      <c r="S9" s="91"/>
      <c r="T9" s="91"/>
      <c r="U9" s="93" t="s">
        <v>28</v>
      </c>
      <c r="V9" s="91" t="s">
        <v>29</v>
      </c>
      <c r="W9" s="90" t="s">
        <v>0</v>
      </c>
      <c r="X9" s="90"/>
      <c r="Y9" s="93" t="s">
        <v>48</v>
      </c>
      <c r="Z9" s="93" t="s">
        <v>49</v>
      </c>
    </row>
    <row r="10" spans="1:26">
      <c r="A10" s="89"/>
      <c r="B10" s="90"/>
      <c r="C10" s="91"/>
      <c r="D10" s="91"/>
      <c r="E10" s="91"/>
      <c r="F10" s="91" t="s">
        <v>24</v>
      </c>
      <c r="G10" s="91" t="s">
        <v>25</v>
      </c>
      <c r="H10" s="91" t="s">
        <v>11</v>
      </c>
      <c r="I10" s="91"/>
      <c r="J10" s="91"/>
      <c r="K10" s="91"/>
      <c r="L10" s="91"/>
      <c r="M10" s="94"/>
      <c r="N10" s="91" t="s">
        <v>24</v>
      </c>
      <c r="O10" s="91" t="s">
        <v>25</v>
      </c>
      <c r="P10" s="91" t="s">
        <v>11</v>
      </c>
      <c r="Q10" s="91"/>
      <c r="R10" s="91"/>
      <c r="S10" s="91"/>
      <c r="T10" s="91"/>
      <c r="U10" s="94"/>
      <c r="V10" s="91"/>
      <c r="W10" s="90" t="s">
        <v>23</v>
      </c>
      <c r="X10" s="97" t="s">
        <v>12</v>
      </c>
      <c r="Y10" s="94"/>
      <c r="Z10" s="94"/>
    </row>
    <row r="11" spans="1:26" ht="101.25" customHeight="1">
      <c r="A11" s="89"/>
      <c r="B11" s="90"/>
      <c r="C11" s="67" t="s">
        <v>27</v>
      </c>
      <c r="D11" s="67" t="s">
        <v>50</v>
      </c>
      <c r="E11" s="91"/>
      <c r="F11" s="91"/>
      <c r="G11" s="91"/>
      <c r="H11" s="67" t="s">
        <v>22</v>
      </c>
      <c r="I11" s="67" t="s">
        <v>51</v>
      </c>
      <c r="J11" s="67" t="s">
        <v>52</v>
      </c>
      <c r="K11" s="67" t="s">
        <v>53</v>
      </c>
      <c r="L11" s="67" t="s">
        <v>54</v>
      </c>
      <c r="M11" s="95"/>
      <c r="N11" s="91"/>
      <c r="O11" s="91"/>
      <c r="P11" s="67" t="s">
        <v>121</v>
      </c>
      <c r="Q11" s="67" t="s">
        <v>120</v>
      </c>
      <c r="R11" s="67" t="s">
        <v>119</v>
      </c>
      <c r="S11" s="67" t="s">
        <v>118</v>
      </c>
      <c r="T11" s="67" t="s">
        <v>117</v>
      </c>
      <c r="U11" s="95"/>
      <c r="V11" s="91"/>
      <c r="W11" s="90"/>
      <c r="X11" s="98"/>
      <c r="Y11" s="95"/>
      <c r="Z11" s="95"/>
    </row>
    <row r="12" spans="1:26" s="64" customFormat="1" ht="30" customHeight="1">
      <c r="A12" s="61" t="s">
        <v>4</v>
      </c>
      <c r="B12" s="62">
        <v>2</v>
      </c>
      <c r="C12" s="62">
        <v>3</v>
      </c>
      <c r="D12" s="62">
        <v>4</v>
      </c>
      <c r="E12" s="62" t="s">
        <v>95</v>
      </c>
      <c r="F12" s="62">
        <v>6</v>
      </c>
      <c r="G12" s="63" t="s">
        <v>89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 t="s">
        <v>90</v>
      </c>
      <c r="P12" s="62">
        <v>16</v>
      </c>
      <c r="Q12" s="62">
        <v>17</v>
      </c>
      <c r="R12" s="62">
        <v>18</v>
      </c>
      <c r="S12" s="62">
        <v>19</v>
      </c>
      <c r="T12" s="62">
        <v>20</v>
      </c>
      <c r="U12" s="62">
        <v>21</v>
      </c>
      <c r="V12" s="62">
        <v>22</v>
      </c>
      <c r="W12" s="62" t="s">
        <v>91</v>
      </c>
      <c r="X12" s="62" t="s">
        <v>92</v>
      </c>
      <c r="Y12" s="62">
        <v>25</v>
      </c>
      <c r="Z12" s="62">
        <v>26</v>
      </c>
    </row>
    <row r="13" spans="1:26" ht="21">
      <c r="A13" s="19" t="s">
        <v>4</v>
      </c>
      <c r="B13" s="20" t="s">
        <v>71</v>
      </c>
      <c r="C13" s="42">
        <f>SUM(C14:C16)</f>
        <v>724</v>
      </c>
      <c r="D13" s="42">
        <f>SUM(D14:D16)</f>
        <v>24</v>
      </c>
      <c r="E13" s="65">
        <f>(H13+I13+J13)/C13</f>
        <v>0.31906077348066297</v>
      </c>
      <c r="F13" s="42">
        <f t="shared" ref="F13:W13" si="0">SUM(F14:F16)</f>
        <v>262</v>
      </c>
      <c r="G13" s="42">
        <f t="shared" si="0"/>
        <v>259</v>
      </c>
      <c r="H13" s="42">
        <f t="shared" si="0"/>
        <v>130</v>
      </c>
      <c r="I13" s="42">
        <f t="shared" si="0"/>
        <v>3</v>
      </c>
      <c r="J13" s="42">
        <f t="shared" si="0"/>
        <v>98</v>
      </c>
      <c r="K13" s="42">
        <f t="shared" si="0"/>
        <v>1</v>
      </c>
      <c r="L13" s="42">
        <f t="shared" si="0"/>
        <v>27</v>
      </c>
      <c r="M13" s="42">
        <f t="shared" si="0"/>
        <v>54</v>
      </c>
      <c r="N13" s="21">
        <f t="shared" si="0"/>
        <v>1153728.28</v>
      </c>
      <c r="O13" s="21">
        <f t="shared" si="0"/>
        <v>1129929.1000000001</v>
      </c>
      <c r="P13" s="21">
        <f t="shared" si="0"/>
        <v>680317.51</v>
      </c>
      <c r="Q13" s="21">
        <f t="shared" si="0"/>
        <v>7525.55</v>
      </c>
      <c r="R13" s="21">
        <f t="shared" si="0"/>
        <v>388762.23000000004</v>
      </c>
      <c r="S13" s="21">
        <f t="shared" si="0"/>
        <v>24.03</v>
      </c>
      <c r="T13" s="21">
        <f t="shared" si="0"/>
        <v>53299.78</v>
      </c>
      <c r="U13" s="21">
        <f t="shared" si="0"/>
        <v>392497.43000000005</v>
      </c>
      <c r="V13" s="21">
        <f t="shared" si="0"/>
        <v>568818.05000000005</v>
      </c>
      <c r="W13" s="21">
        <f t="shared" si="0"/>
        <v>115289.81000000006</v>
      </c>
      <c r="X13" s="22">
        <f>100-((V13+U13)/(P13+Q13+R13)*100)</f>
        <v>10.708642347466082</v>
      </c>
      <c r="Y13" s="42">
        <f>SUM(Y14:Y16)</f>
        <v>9</v>
      </c>
      <c r="Z13" s="42">
        <f>SUM(Z14:Z16)</f>
        <v>9</v>
      </c>
    </row>
    <row r="14" spans="1:26">
      <c r="A14" s="19" t="s">
        <v>6</v>
      </c>
      <c r="B14" s="23" t="s">
        <v>78</v>
      </c>
      <c r="C14" s="24">
        <v>15</v>
      </c>
      <c r="D14" s="24">
        <v>0</v>
      </c>
      <c r="E14" s="65">
        <f>(H14+I14+J14)/C14</f>
        <v>0.13333333333333333</v>
      </c>
      <c r="F14" s="24">
        <v>2</v>
      </c>
      <c r="G14" s="25">
        <f>SUM(H14:L14)</f>
        <v>2</v>
      </c>
      <c r="H14" s="26">
        <v>2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8">
        <v>168237.76</v>
      </c>
      <c r="O14" s="29">
        <f>SUM(P14:T14)</f>
        <v>168237.76</v>
      </c>
      <c r="P14" s="28">
        <v>168237.76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163047.99</v>
      </c>
      <c r="W14" s="29">
        <f>(P14+Q14+R14)-(V14+U14)</f>
        <v>5189.7700000000186</v>
      </c>
      <c r="X14" s="22">
        <f>100-((V14+U14)/(P14+Q14+R14)*100)</f>
        <v>3.0847831069553138</v>
      </c>
      <c r="Y14" s="30">
        <v>3</v>
      </c>
      <c r="Z14" s="30">
        <v>0</v>
      </c>
    </row>
    <row r="15" spans="1:26">
      <c r="A15" s="19" t="s">
        <v>7</v>
      </c>
      <c r="B15" s="23" t="s">
        <v>70</v>
      </c>
      <c r="C15" s="31">
        <v>583</v>
      </c>
      <c r="D15" s="24">
        <v>22</v>
      </c>
      <c r="E15" s="65">
        <f>(H15+I15+J15)/C15</f>
        <v>0.27101200686106347</v>
      </c>
      <c r="F15" s="24">
        <v>172</v>
      </c>
      <c r="G15" s="25">
        <f>SUM(H15:L15)</f>
        <v>170</v>
      </c>
      <c r="H15" s="26">
        <v>105</v>
      </c>
      <c r="I15" s="26">
        <v>3</v>
      </c>
      <c r="J15" s="26">
        <v>50</v>
      </c>
      <c r="K15" s="26">
        <v>0</v>
      </c>
      <c r="L15" s="26">
        <v>12</v>
      </c>
      <c r="M15" s="27">
        <v>54</v>
      </c>
      <c r="N15" s="28">
        <v>832507.67</v>
      </c>
      <c r="O15" s="29">
        <f>SUM(P15:T15)</f>
        <v>830826.39</v>
      </c>
      <c r="P15" s="28">
        <v>495167.75</v>
      </c>
      <c r="Q15" s="28">
        <v>7525.55</v>
      </c>
      <c r="R15" s="28">
        <v>298915.84000000003</v>
      </c>
      <c r="S15" s="28">
        <v>0</v>
      </c>
      <c r="T15" s="28">
        <v>29217.25</v>
      </c>
      <c r="U15" s="28">
        <v>303533.59000000003</v>
      </c>
      <c r="V15" s="28">
        <v>391987.89</v>
      </c>
      <c r="W15" s="29">
        <f>(P15+Q15+R15)-(V15+U15)</f>
        <v>106087.66000000003</v>
      </c>
      <c r="X15" s="22">
        <f>100-((V15+U15)/(P15+Q15+R15)*100)</f>
        <v>13.234337622447768</v>
      </c>
      <c r="Y15" s="30">
        <v>4</v>
      </c>
      <c r="Z15" s="30">
        <v>2</v>
      </c>
    </row>
    <row r="16" spans="1:26">
      <c r="A16" s="19" t="s">
        <v>8</v>
      </c>
      <c r="B16" s="23" t="s">
        <v>79</v>
      </c>
      <c r="C16" s="31">
        <v>126</v>
      </c>
      <c r="D16" s="24">
        <v>2</v>
      </c>
      <c r="E16" s="65">
        <f>(H16+I16+J16)/C16</f>
        <v>0.56349206349206349</v>
      </c>
      <c r="F16" s="24">
        <v>88</v>
      </c>
      <c r="G16" s="25">
        <f>SUM(H16:L16)</f>
        <v>87</v>
      </c>
      <c r="H16" s="26">
        <v>23</v>
      </c>
      <c r="I16" s="26">
        <v>0</v>
      </c>
      <c r="J16" s="26">
        <v>48</v>
      </c>
      <c r="K16" s="26">
        <v>1</v>
      </c>
      <c r="L16" s="26">
        <v>15</v>
      </c>
      <c r="M16" s="27" t="s">
        <v>13</v>
      </c>
      <c r="N16" s="28">
        <v>152982.85</v>
      </c>
      <c r="O16" s="29">
        <f>SUM(P16:T16)</f>
        <v>130864.95</v>
      </c>
      <c r="P16" s="28">
        <v>16912</v>
      </c>
      <c r="Q16" s="28">
        <v>0</v>
      </c>
      <c r="R16" s="28">
        <v>89846.39</v>
      </c>
      <c r="S16" s="28">
        <v>24.03</v>
      </c>
      <c r="T16" s="28">
        <v>24082.53</v>
      </c>
      <c r="U16" s="28">
        <v>88963.839999999997</v>
      </c>
      <c r="V16" s="28">
        <v>13782.17</v>
      </c>
      <c r="W16" s="29">
        <f>(P16+Q16+R16)-(V16+U16)</f>
        <v>4012.3800000000047</v>
      </c>
      <c r="X16" s="22">
        <f>100-((V16+U16)/(P16+Q16+R16)*100)</f>
        <v>3.7583744003632944</v>
      </c>
      <c r="Y16" s="30">
        <v>2</v>
      </c>
      <c r="Z16" s="30">
        <v>7</v>
      </c>
    </row>
    <row r="17" spans="1:26" ht="18.75" customHeight="1">
      <c r="A17" s="75" t="s">
        <v>80</v>
      </c>
      <c r="B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30"/>
      <c r="U17" s="30"/>
      <c r="V17" s="30"/>
      <c r="W17" s="30"/>
      <c r="X17" s="30"/>
      <c r="Y17" s="30"/>
      <c r="Z17" s="30"/>
    </row>
    <row r="18" spans="1:26" ht="21.75" customHeight="1">
      <c r="A18" s="19" t="s">
        <v>5</v>
      </c>
      <c r="B18" s="20" t="s">
        <v>96</v>
      </c>
      <c r="C18" s="39">
        <v>724</v>
      </c>
      <c r="D18" s="24">
        <v>24</v>
      </c>
      <c r="E18" s="65">
        <f>(H18+I18+J18)/C18</f>
        <v>0.31906077348066297</v>
      </c>
      <c r="F18" s="39">
        <v>262</v>
      </c>
      <c r="G18" s="25">
        <f>SUM(H18:L18)</f>
        <v>259</v>
      </c>
      <c r="H18" s="39">
        <v>130</v>
      </c>
      <c r="I18" s="39">
        <v>3</v>
      </c>
      <c r="J18" s="39">
        <v>98</v>
      </c>
      <c r="K18" s="71">
        <v>1</v>
      </c>
      <c r="L18" s="72">
        <v>27</v>
      </c>
      <c r="M18" s="27">
        <v>54</v>
      </c>
      <c r="N18" s="71">
        <v>1153728.28</v>
      </c>
      <c r="O18" s="29">
        <f>SUM(P18:T18)</f>
        <v>1129929.1000000001</v>
      </c>
      <c r="P18" s="71">
        <v>680317.51</v>
      </c>
      <c r="Q18" s="71">
        <v>7525.55</v>
      </c>
      <c r="R18" s="71">
        <v>388762.23</v>
      </c>
      <c r="S18" s="70">
        <v>24.03</v>
      </c>
      <c r="T18" s="30">
        <v>53299.78</v>
      </c>
      <c r="U18" s="30">
        <v>392497.43</v>
      </c>
      <c r="V18" s="30">
        <v>568818.05000000005</v>
      </c>
      <c r="W18" s="29">
        <f>(P18+Q18+R18)-(V18+U18)</f>
        <v>115289.81000000006</v>
      </c>
      <c r="X18" s="22">
        <f>100-((V18+U18)/(P18+Q18+R18)*100)</f>
        <v>10.708642347466082</v>
      </c>
      <c r="Y18" s="30">
        <v>9</v>
      </c>
      <c r="Z18" s="30">
        <v>9</v>
      </c>
    </row>
    <row r="19" spans="1:26">
      <c r="A19" s="101" t="s">
        <v>30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26" s="32" customFormat="1" ht="27.75" customHeight="1">
      <c r="A20" s="102" t="s">
        <v>93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66"/>
      <c r="U20" s="66"/>
    </row>
    <row r="21" spans="1:26" s="32" customFormat="1">
      <c r="A21" s="103" t="s">
        <v>82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66"/>
    </row>
    <row r="22" spans="1:26" s="69" customFormat="1">
      <c r="A22" s="100" t="s">
        <v>55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66"/>
    </row>
    <row r="23" spans="1:26">
      <c r="A23" s="100" t="s">
        <v>43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26">
      <c r="A24" s="100" t="s">
        <v>44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26" s="32" customFormat="1">
      <c r="A25" s="60" t="s">
        <v>88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6" s="32" customForma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66"/>
      <c r="U26" s="66"/>
    </row>
    <row r="27" spans="1:26" ht="15.75">
      <c r="A27" s="33" t="s">
        <v>98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6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26" ht="15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26" ht="15.75" customHeight="1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26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6" ht="12.75" customHeight="1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25" customHeight="1">
      <c r="A34" s="99"/>
      <c r="B34" s="99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 formatCells="0" formatColumns="0" formatRows="0"/>
  <mergeCells count="36">
    <mergeCell ref="A34:B34"/>
    <mergeCell ref="A26:S26"/>
    <mergeCell ref="A19:P19"/>
    <mergeCell ref="A20:S20"/>
    <mergeCell ref="A21:O21"/>
    <mergeCell ref="A22:O22"/>
    <mergeCell ref="A23:O23"/>
    <mergeCell ref="A24:O24"/>
    <mergeCell ref="A29:L29"/>
    <mergeCell ref="Y9:Y11"/>
    <mergeCell ref="C7:H7"/>
    <mergeCell ref="Z9:Z11"/>
    <mergeCell ref="F10:F11"/>
    <mergeCell ref="G10:G11"/>
    <mergeCell ref="H10:L10"/>
    <mergeCell ref="N10:N11"/>
    <mergeCell ref="O10:O11"/>
    <mergeCell ref="P10:T10"/>
    <mergeCell ref="W10:W11"/>
    <mergeCell ref="X10:X11"/>
    <mergeCell ref="M9:M11"/>
    <mergeCell ref="C6:M6"/>
    <mergeCell ref="N9:T9"/>
    <mergeCell ref="U9:U11"/>
    <mergeCell ref="V9:V11"/>
    <mergeCell ref="W9:X9"/>
    <mergeCell ref="A9:A11"/>
    <mergeCell ref="B9:B11"/>
    <mergeCell ref="C9:D10"/>
    <mergeCell ref="E9:E11"/>
    <mergeCell ref="F9:L9"/>
    <mergeCell ref="X1:Y1"/>
    <mergeCell ref="B2:S2"/>
    <mergeCell ref="G3:M3"/>
    <mergeCell ref="F4:N4"/>
    <mergeCell ref="C5:M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8" firstPageNumber="7" fitToHeight="10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4"/>
  <sheetViews>
    <sheetView topLeftCell="A22" workbookViewId="0">
      <selection activeCell="B54" sqref="B54"/>
    </sheetView>
  </sheetViews>
  <sheetFormatPr defaultColWidth="9.140625" defaultRowHeight="12.75"/>
  <cols>
    <col min="1" max="1" width="7" style="5" customWidth="1"/>
    <col min="2" max="2" width="38.7109375" style="6" customWidth="1"/>
    <col min="3" max="3" width="9.85546875" style="6" customWidth="1"/>
    <col min="4" max="4" width="11.7109375" style="6" customWidth="1"/>
    <col min="5" max="5" width="12.140625" style="6" customWidth="1"/>
    <col min="6" max="6" width="11.28515625" style="6" customWidth="1"/>
    <col min="7" max="7" width="13.28515625" style="6" customWidth="1"/>
    <col min="8" max="8" width="10.28515625" style="6" customWidth="1"/>
    <col min="9" max="11" width="9.140625" style="6"/>
    <col min="12" max="12" width="14.140625" style="6" customWidth="1"/>
    <col min="13" max="13" width="13" style="6" customWidth="1"/>
    <col min="14" max="14" width="16.42578125" style="6" customWidth="1"/>
    <col min="15" max="15" width="11.5703125" style="6" customWidth="1"/>
    <col min="16" max="16" width="9.85546875" style="6" customWidth="1"/>
    <col min="17" max="17" width="10.140625" style="6" customWidth="1"/>
    <col min="18" max="21" width="9.140625" style="6"/>
    <col min="22" max="22" width="11" style="6" customWidth="1"/>
    <col min="23" max="23" width="9.140625" style="6"/>
    <col min="24" max="24" width="20.42578125" style="6" customWidth="1"/>
    <col min="25" max="16384" width="9.140625" style="6"/>
  </cols>
  <sheetData>
    <row r="2" spans="1:24" ht="12.75" customHeight="1"/>
    <row r="3" spans="1:24" ht="18" customHeight="1">
      <c r="A3" s="8"/>
      <c r="B3" s="105" t="s">
        <v>84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4" s="10" customFormat="1" ht="15.75">
      <c r="A4" s="9" t="s">
        <v>14</v>
      </c>
      <c r="B4" s="106" t="s">
        <v>122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4" s="10" customFormat="1" ht="15" customHeight="1">
      <c r="B5" s="107" t="s">
        <v>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24">
      <c r="A6" s="12"/>
      <c r="B6" s="13"/>
      <c r="C6" s="14"/>
      <c r="D6" s="14"/>
      <c r="E6" s="14"/>
      <c r="F6" s="14"/>
      <c r="G6" s="14"/>
    </row>
    <row r="7" spans="1:24" ht="22.5" customHeight="1">
      <c r="A7" s="124" t="s">
        <v>2</v>
      </c>
      <c r="B7" s="108" t="s">
        <v>26</v>
      </c>
      <c r="C7" s="109" t="s">
        <v>99</v>
      </c>
      <c r="D7" s="110"/>
      <c r="E7" s="110"/>
      <c r="F7" s="108" t="s">
        <v>45</v>
      </c>
      <c r="G7" s="108"/>
      <c r="H7" s="108"/>
      <c r="I7" s="108"/>
      <c r="J7" s="108"/>
      <c r="K7" s="108"/>
      <c r="L7" s="108"/>
      <c r="M7" s="108"/>
      <c r="N7" s="108" t="s">
        <v>56</v>
      </c>
      <c r="O7" s="108"/>
      <c r="P7" s="108"/>
      <c r="Q7" s="108"/>
      <c r="R7" s="113" t="s">
        <v>57</v>
      </c>
      <c r="S7" s="113" t="s">
        <v>58</v>
      </c>
      <c r="T7" s="109" t="s">
        <v>73</v>
      </c>
      <c r="U7" s="121"/>
      <c r="V7" s="114" t="s">
        <v>74</v>
      </c>
      <c r="W7" s="115"/>
      <c r="X7" s="118" t="s">
        <v>85</v>
      </c>
    </row>
    <row r="8" spans="1:24" ht="46.5" customHeight="1">
      <c r="A8" s="125"/>
      <c r="B8" s="108"/>
      <c r="C8" s="111"/>
      <c r="D8" s="112"/>
      <c r="E8" s="112"/>
      <c r="F8" s="108" t="s">
        <v>27</v>
      </c>
      <c r="G8" s="108"/>
      <c r="H8" s="108" t="s">
        <v>114</v>
      </c>
      <c r="I8" s="108"/>
      <c r="J8" s="108" t="s">
        <v>115</v>
      </c>
      <c r="K8" s="108"/>
      <c r="L8" s="108" t="s">
        <v>105</v>
      </c>
      <c r="M8" s="108" t="s">
        <v>106</v>
      </c>
      <c r="N8" s="108" t="s">
        <v>59</v>
      </c>
      <c r="O8" s="108" t="s">
        <v>60</v>
      </c>
      <c r="P8" s="108" t="s">
        <v>61</v>
      </c>
      <c r="Q8" s="108" t="s">
        <v>62</v>
      </c>
      <c r="R8" s="113"/>
      <c r="S8" s="113"/>
      <c r="T8" s="111"/>
      <c r="U8" s="122"/>
      <c r="V8" s="116"/>
      <c r="W8" s="117"/>
      <c r="X8" s="119"/>
    </row>
    <row r="9" spans="1:24" ht="102.75" customHeight="1">
      <c r="A9" s="126"/>
      <c r="B9" s="108"/>
      <c r="C9" s="36" t="s">
        <v>27</v>
      </c>
      <c r="D9" s="48" t="s">
        <v>40</v>
      </c>
      <c r="E9" s="48" t="s">
        <v>31</v>
      </c>
      <c r="F9" s="48" t="s">
        <v>101</v>
      </c>
      <c r="G9" s="48" t="s">
        <v>102</v>
      </c>
      <c r="H9" s="36" t="s">
        <v>103</v>
      </c>
      <c r="I9" s="36" t="s">
        <v>104</v>
      </c>
      <c r="J9" s="36" t="s">
        <v>103</v>
      </c>
      <c r="K9" s="36" t="s">
        <v>104</v>
      </c>
      <c r="L9" s="108"/>
      <c r="M9" s="108"/>
      <c r="N9" s="108"/>
      <c r="O9" s="108"/>
      <c r="P9" s="108"/>
      <c r="Q9" s="108"/>
      <c r="R9" s="113"/>
      <c r="S9" s="113"/>
      <c r="T9" s="51" t="s">
        <v>32</v>
      </c>
      <c r="U9" s="51" t="s">
        <v>116</v>
      </c>
      <c r="V9" s="51" t="s">
        <v>32</v>
      </c>
      <c r="W9" s="51" t="s">
        <v>116</v>
      </c>
      <c r="X9" s="120"/>
    </row>
    <row r="10" spans="1:24">
      <c r="A10" s="45" t="s">
        <v>4</v>
      </c>
      <c r="B10" s="35" t="s">
        <v>5</v>
      </c>
      <c r="C10" s="35" t="s">
        <v>9</v>
      </c>
      <c r="D10" s="35" t="s">
        <v>10</v>
      </c>
      <c r="E10" s="35" t="s">
        <v>16</v>
      </c>
      <c r="F10" s="52" t="s">
        <v>107</v>
      </c>
      <c r="G10" s="52" t="s">
        <v>108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52">
        <v>23</v>
      </c>
      <c r="X10" s="52">
        <v>24</v>
      </c>
    </row>
    <row r="11" spans="1:24" ht="21">
      <c r="A11" s="38" t="s">
        <v>4</v>
      </c>
      <c r="B11" s="40" t="s">
        <v>41</v>
      </c>
      <c r="C11" s="41">
        <f t="shared" ref="C11:X11" si="0">SUM(C12:C14)</f>
        <v>196</v>
      </c>
      <c r="D11" s="41">
        <f t="shared" si="0"/>
        <v>158</v>
      </c>
      <c r="E11" s="41">
        <f t="shared" si="0"/>
        <v>4</v>
      </c>
      <c r="F11" s="41">
        <f t="shared" si="0"/>
        <v>610887.58000000007</v>
      </c>
      <c r="G11" s="41">
        <f t="shared" si="0"/>
        <v>507019.83999999997</v>
      </c>
      <c r="H11" s="41">
        <f t="shared" si="0"/>
        <v>157229.35</v>
      </c>
      <c r="I11" s="41">
        <f t="shared" si="0"/>
        <v>171466.36000000002</v>
      </c>
      <c r="J11" s="41">
        <f t="shared" si="0"/>
        <v>453658.23000000004</v>
      </c>
      <c r="K11" s="41">
        <f t="shared" si="0"/>
        <v>335553.48</v>
      </c>
      <c r="L11" s="41">
        <f t="shared" si="0"/>
        <v>94800.069999999992</v>
      </c>
      <c r="M11" s="41">
        <f t="shared" si="0"/>
        <v>93938.89</v>
      </c>
      <c r="N11" s="41">
        <f t="shared" si="0"/>
        <v>9433.02</v>
      </c>
      <c r="O11" s="41">
        <f t="shared" si="0"/>
        <v>23</v>
      </c>
      <c r="P11" s="41">
        <f t="shared" si="0"/>
        <v>0</v>
      </c>
      <c r="Q11" s="41">
        <f t="shared" si="0"/>
        <v>0</v>
      </c>
      <c r="R11" s="41">
        <f t="shared" si="0"/>
        <v>28</v>
      </c>
      <c r="S11" s="41">
        <f t="shared" si="0"/>
        <v>336.1</v>
      </c>
      <c r="T11" s="41">
        <f t="shared" si="0"/>
        <v>159</v>
      </c>
      <c r="U11" s="41">
        <f t="shared" si="0"/>
        <v>337456.94</v>
      </c>
      <c r="V11" s="41">
        <f t="shared" si="0"/>
        <v>0</v>
      </c>
      <c r="W11" s="41">
        <f t="shared" si="0"/>
        <v>0</v>
      </c>
      <c r="X11" s="41">
        <f t="shared" si="0"/>
        <v>15</v>
      </c>
    </row>
    <row r="12" spans="1:24">
      <c r="A12" s="35" t="s">
        <v>6</v>
      </c>
      <c r="B12" s="23" t="s">
        <v>78</v>
      </c>
      <c r="C12" s="11">
        <v>2</v>
      </c>
      <c r="D12" s="11"/>
      <c r="E12" s="11">
        <v>2</v>
      </c>
      <c r="F12" s="11">
        <f t="shared" ref="F12:G14" si="1">SUM(H12,J12)</f>
        <v>179017.7</v>
      </c>
      <c r="G12" s="11">
        <f t="shared" si="1"/>
        <v>175561.4</v>
      </c>
      <c r="H12" s="11">
        <v>0</v>
      </c>
      <c r="I12" s="11">
        <v>5691.6</v>
      </c>
      <c r="J12" s="11">
        <v>179017.7</v>
      </c>
      <c r="K12" s="11">
        <v>169869.8</v>
      </c>
      <c r="L12" s="11"/>
      <c r="M12" s="11">
        <v>42467.46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18">
        <v>0</v>
      </c>
      <c r="U12" s="18">
        <v>0</v>
      </c>
      <c r="V12" s="53">
        <v>0</v>
      </c>
      <c r="W12" s="53">
        <v>0</v>
      </c>
      <c r="X12" s="53">
        <v>0</v>
      </c>
    </row>
    <row r="13" spans="1:24">
      <c r="A13" s="35" t="s">
        <v>7</v>
      </c>
      <c r="B13" s="23" t="s">
        <v>70</v>
      </c>
      <c r="C13" s="11">
        <v>172</v>
      </c>
      <c r="D13" s="11">
        <v>141</v>
      </c>
      <c r="E13" s="11">
        <v>2</v>
      </c>
      <c r="F13" s="11">
        <f t="shared" si="1"/>
        <v>411957.61</v>
      </c>
      <c r="G13" s="11">
        <f t="shared" si="1"/>
        <v>318821.19</v>
      </c>
      <c r="H13" s="11">
        <v>153986.76</v>
      </c>
      <c r="I13" s="11">
        <v>162994.14000000001</v>
      </c>
      <c r="J13" s="11">
        <v>257970.85</v>
      </c>
      <c r="K13" s="11">
        <v>155827.04999999999</v>
      </c>
      <c r="L13" s="11">
        <v>83486.539999999994</v>
      </c>
      <c r="M13" s="11">
        <v>51471.43</v>
      </c>
      <c r="N13" s="30">
        <v>2953.02</v>
      </c>
      <c r="O13" s="30">
        <v>21</v>
      </c>
      <c r="P13" s="30">
        <v>0</v>
      </c>
      <c r="Q13" s="30">
        <v>0</v>
      </c>
      <c r="R13" s="30">
        <v>27</v>
      </c>
      <c r="S13" s="30">
        <v>335.72</v>
      </c>
      <c r="T13" s="18">
        <v>140</v>
      </c>
      <c r="U13" s="18">
        <v>318744.39</v>
      </c>
      <c r="V13" s="53">
        <v>0</v>
      </c>
      <c r="W13" s="53">
        <v>0</v>
      </c>
      <c r="X13" s="53">
        <v>14</v>
      </c>
    </row>
    <row r="14" spans="1:24">
      <c r="A14" s="35" t="s">
        <v>8</v>
      </c>
      <c r="B14" s="23" t="s">
        <v>79</v>
      </c>
      <c r="C14" s="11">
        <v>22</v>
      </c>
      <c r="D14" s="11">
        <v>17</v>
      </c>
      <c r="E14" s="11"/>
      <c r="F14" s="11">
        <f t="shared" si="1"/>
        <v>19912.27</v>
      </c>
      <c r="G14" s="11">
        <f t="shared" si="1"/>
        <v>12637.25</v>
      </c>
      <c r="H14" s="11">
        <v>3242.59</v>
      </c>
      <c r="I14" s="11">
        <v>2780.62</v>
      </c>
      <c r="J14" s="11">
        <v>16669.68</v>
      </c>
      <c r="K14" s="11">
        <v>9856.6299999999992</v>
      </c>
      <c r="L14" s="11">
        <v>11313.53</v>
      </c>
      <c r="M14" s="11"/>
      <c r="N14" s="30">
        <v>6480</v>
      </c>
      <c r="O14" s="30">
        <v>2</v>
      </c>
      <c r="P14" s="30">
        <v>0</v>
      </c>
      <c r="Q14" s="30">
        <v>0</v>
      </c>
      <c r="R14" s="30">
        <v>1</v>
      </c>
      <c r="S14" s="30">
        <v>0.38</v>
      </c>
      <c r="T14" s="18">
        <v>19</v>
      </c>
      <c r="U14" s="18">
        <v>18712.55</v>
      </c>
      <c r="V14" s="53">
        <v>0</v>
      </c>
      <c r="W14" s="53">
        <v>0</v>
      </c>
      <c r="X14" s="53">
        <v>1</v>
      </c>
    </row>
    <row r="15" spans="1:24" ht="31.5">
      <c r="A15" s="19" t="s">
        <v>5</v>
      </c>
      <c r="B15" s="55" t="s">
        <v>83</v>
      </c>
      <c r="C15" s="42">
        <f>SUM(C16:C23)</f>
        <v>4666</v>
      </c>
      <c r="D15" s="42">
        <f t="shared" ref="D15:X15" si="2">SUM(D16:D23)</f>
        <v>75</v>
      </c>
      <c r="E15" s="42">
        <f t="shared" si="2"/>
        <v>0</v>
      </c>
      <c r="F15" s="42">
        <f t="shared" si="2"/>
        <v>873988.05999999982</v>
      </c>
      <c r="G15" s="42">
        <f t="shared" si="2"/>
        <v>664950.71</v>
      </c>
      <c r="H15" s="42">
        <f>SUM(H16:H23)</f>
        <v>429582.42</v>
      </c>
      <c r="I15" s="42">
        <f t="shared" si="2"/>
        <v>301246.63</v>
      </c>
      <c r="J15" s="42">
        <f t="shared" si="2"/>
        <v>444405.64</v>
      </c>
      <c r="K15" s="42">
        <f t="shared" si="2"/>
        <v>363704.08</v>
      </c>
      <c r="L15" s="42">
        <f t="shared" si="2"/>
        <v>115826.27</v>
      </c>
      <c r="M15" s="42">
        <f t="shared" si="2"/>
        <v>0</v>
      </c>
      <c r="N15" s="42">
        <f t="shared" si="2"/>
        <v>4251.6099999999997</v>
      </c>
      <c r="O15" s="42">
        <f t="shared" si="2"/>
        <v>34</v>
      </c>
      <c r="P15" s="42">
        <f t="shared" si="2"/>
        <v>0</v>
      </c>
      <c r="Q15" s="42">
        <f t="shared" si="2"/>
        <v>0</v>
      </c>
      <c r="R15" s="42">
        <f t="shared" si="2"/>
        <v>32</v>
      </c>
      <c r="S15" s="42">
        <f t="shared" si="2"/>
        <v>74.449999999999989</v>
      </c>
      <c r="T15" s="42">
        <f t="shared" si="2"/>
        <v>4420</v>
      </c>
      <c r="U15" s="42">
        <f t="shared" si="2"/>
        <v>308984.77999999997</v>
      </c>
      <c r="V15" s="42">
        <f t="shared" si="2"/>
        <v>1</v>
      </c>
      <c r="W15" s="42">
        <f t="shared" si="2"/>
        <v>13007.39</v>
      </c>
      <c r="X15" s="42">
        <f t="shared" si="2"/>
        <v>23</v>
      </c>
    </row>
    <row r="16" spans="1:24">
      <c r="A16" s="19" t="s">
        <v>35</v>
      </c>
      <c r="B16" s="57" t="s">
        <v>63</v>
      </c>
      <c r="C16" s="39">
        <v>1</v>
      </c>
      <c r="D16" s="11" t="s">
        <v>15</v>
      </c>
      <c r="E16" s="11" t="s">
        <v>15</v>
      </c>
      <c r="F16" s="83">
        <f>SUM(H16,J16)</f>
        <v>376.54</v>
      </c>
      <c r="G16" s="83">
        <f>SUM(I16,K16)</f>
        <v>346.71</v>
      </c>
      <c r="H16" s="71">
        <v>376.54</v>
      </c>
      <c r="I16" s="71">
        <v>346.71</v>
      </c>
      <c r="J16" s="39">
        <v>0</v>
      </c>
      <c r="K16" s="39">
        <v>0</v>
      </c>
      <c r="L16" s="11" t="s">
        <v>15</v>
      </c>
      <c r="M16" s="11" t="s">
        <v>15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18">
        <v>0</v>
      </c>
      <c r="U16" s="18">
        <v>0</v>
      </c>
      <c r="V16" s="53">
        <v>0</v>
      </c>
      <c r="W16" s="53">
        <v>0</v>
      </c>
      <c r="X16" s="53">
        <v>0</v>
      </c>
    </row>
    <row r="17" spans="1:26">
      <c r="A17" s="19" t="s">
        <v>36</v>
      </c>
      <c r="B17" s="58" t="s">
        <v>19</v>
      </c>
      <c r="C17" s="39">
        <v>2404</v>
      </c>
      <c r="D17" s="11" t="s">
        <v>15</v>
      </c>
      <c r="E17" s="11" t="s">
        <v>15</v>
      </c>
      <c r="F17" s="83">
        <f t="shared" ref="F17:F23" si="3">SUM(H17,J17)</f>
        <v>84104.45</v>
      </c>
      <c r="G17" s="83">
        <f t="shared" ref="G17:G23" si="4">SUM(I17,K17)</f>
        <v>81332.25</v>
      </c>
      <c r="H17" s="71">
        <v>46958.879999999997</v>
      </c>
      <c r="I17" s="71">
        <v>46199.82</v>
      </c>
      <c r="J17" s="71">
        <v>37145.57</v>
      </c>
      <c r="K17" s="71">
        <v>35132.43</v>
      </c>
      <c r="L17" s="11" t="s">
        <v>15</v>
      </c>
      <c r="M17" s="11" t="s">
        <v>15</v>
      </c>
      <c r="N17" s="30">
        <v>1208.8</v>
      </c>
      <c r="O17" s="30">
        <v>24</v>
      </c>
      <c r="P17" s="30">
        <v>0</v>
      </c>
      <c r="Q17" s="30">
        <v>0</v>
      </c>
      <c r="R17" s="30">
        <v>10</v>
      </c>
      <c r="S17" s="30">
        <v>9.8800000000000008</v>
      </c>
      <c r="T17" s="18">
        <v>2369</v>
      </c>
      <c r="U17" s="18">
        <v>78461.84</v>
      </c>
      <c r="V17" s="53"/>
      <c r="W17" s="53"/>
      <c r="X17" s="53">
        <v>1</v>
      </c>
    </row>
    <row r="18" spans="1:26">
      <c r="A18" s="19" t="s">
        <v>37</v>
      </c>
      <c r="B18" s="58" t="s">
        <v>20</v>
      </c>
      <c r="C18" s="39">
        <v>1969</v>
      </c>
      <c r="D18" s="11" t="s">
        <v>15</v>
      </c>
      <c r="E18" s="11" t="s">
        <v>15</v>
      </c>
      <c r="F18" s="83">
        <f t="shared" si="3"/>
        <v>199003.32</v>
      </c>
      <c r="G18" s="83">
        <f t="shared" si="4"/>
        <v>149306.64000000001</v>
      </c>
      <c r="H18" s="71">
        <v>18186.12</v>
      </c>
      <c r="I18" s="71">
        <v>13392.64</v>
      </c>
      <c r="J18" s="71">
        <v>180817.2</v>
      </c>
      <c r="K18" s="71">
        <v>135914</v>
      </c>
      <c r="L18" s="11" t="s">
        <v>15</v>
      </c>
      <c r="M18" s="11" t="s">
        <v>15</v>
      </c>
      <c r="N18" s="30">
        <v>833</v>
      </c>
      <c r="O18" s="30">
        <v>2</v>
      </c>
      <c r="P18" s="30">
        <v>0</v>
      </c>
      <c r="Q18" s="30">
        <v>0</v>
      </c>
      <c r="R18" s="30">
        <v>22</v>
      </c>
      <c r="S18" s="30">
        <v>64.569999999999993</v>
      </c>
      <c r="T18" s="18">
        <v>1968</v>
      </c>
      <c r="U18" s="18">
        <v>198173.36</v>
      </c>
      <c r="V18" s="53">
        <v>0</v>
      </c>
      <c r="W18" s="53">
        <v>0</v>
      </c>
      <c r="X18" s="53">
        <v>22</v>
      </c>
    </row>
    <row r="19" spans="1:26">
      <c r="A19" s="19" t="s">
        <v>38</v>
      </c>
      <c r="B19" s="57" t="s">
        <v>64</v>
      </c>
      <c r="C19" s="39">
        <v>116</v>
      </c>
      <c r="D19" s="11" t="s">
        <v>15</v>
      </c>
      <c r="E19" s="11" t="s">
        <v>15</v>
      </c>
      <c r="F19" s="83">
        <f t="shared" si="3"/>
        <v>136851.13999999998</v>
      </c>
      <c r="G19" s="83">
        <f t="shared" si="4"/>
        <v>106681.08</v>
      </c>
      <c r="H19" s="71">
        <v>16616.990000000002</v>
      </c>
      <c r="I19" s="71">
        <v>9483.48</v>
      </c>
      <c r="J19" s="71">
        <v>120234.15</v>
      </c>
      <c r="K19" s="71">
        <v>97197.6</v>
      </c>
      <c r="L19" s="11" t="s">
        <v>15</v>
      </c>
      <c r="M19" s="11" t="s">
        <v>15</v>
      </c>
      <c r="N19" s="47">
        <v>1745.28</v>
      </c>
      <c r="O19" s="47">
        <v>6</v>
      </c>
      <c r="P19" s="47">
        <v>0</v>
      </c>
      <c r="Q19" s="47">
        <v>0</v>
      </c>
      <c r="R19" s="47">
        <v>0</v>
      </c>
      <c r="S19" s="47">
        <v>0</v>
      </c>
      <c r="T19" s="18">
        <v>39</v>
      </c>
      <c r="U19" s="18">
        <v>24212.04</v>
      </c>
      <c r="V19" s="53">
        <v>0</v>
      </c>
      <c r="W19" s="53">
        <v>0</v>
      </c>
      <c r="X19" s="53">
        <v>0</v>
      </c>
    </row>
    <row r="20" spans="1:26" s="32" customFormat="1">
      <c r="A20" s="19" t="s">
        <v>39</v>
      </c>
      <c r="B20" s="59" t="s">
        <v>65</v>
      </c>
      <c r="C20" s="39">
        <v>141</v>
      </c>
      <c r="D20" s="18">
        <v>75</v>
      </c>
      <c r="E20" s="18"/>
      <c r="F20" s="83">
        <f t="shared" si="3"/>
        <v>404549.26</v>
      </c>
      <c r="G20" s="83">
        <f t="shared" si="4"/>
        <v>286971.87</v>
      </c>
      <c r="H20" s="71">
        <v>326144.06</v>
      </c>
      <c r="I20" s="71">
        <v>214278.48</v>
      </c>
      <c r="J20" s="71">
        <v>78405.2</v>
      </c>
      <c r="K20" s="71">
        <v>72693.39</v>
      </c>
      <c r="L20" s="18">
        <v>115826.27</v>
      </c>
      <c r="M20" s="18"/>
      <c r="N20" s="47">
        <v>464.53</v>
      </c>
      <c r="O20" s="47">
        <v>2</v>
      </c>
      <c r="P20" s="47">
        <v>0</v>
      </c>
      <c r="Q20" s="47">
        <v>0</v>
      </c>
      <c r="R20" s="47">
        <v>0</v>
      </c>
      <c r="S20" s="47">
        <v>0</v>
      </c>
      <c r="T20" s="18">
        <v>13</v>
      </c>
      <c r="U20" s="18">
        <v>1165.51</v>
      </c>
      <c r="V20" s="53">
        <v>0</v>
      </c>
      <c r="W20" s="53">
        <v>0</v>
      </c>
      <c r="X20" s="53">
        <v>0</v>
      </c>
    </row>
    <row r="21" spans="1:26">
      <c r="A21" s="19" t="s">
        <v>66</v>
      </c>
      <c r="B21" s="57" t="s">
        <v>72</v>
      </c>
      <c r="C21" s="39">
        <v>3</v>
      </c>
      <c r="D21" s="11" t="s">
        <v>15</v>
      </c>
      <c r="E21" s="11" t="s">
        <v>15</v>
      </c>
      <c r="F21" s="83">
        <f t="shared" si="3"/>
        <v>41984.7</v>
      </c>
      <c r="G21" s="83">
        <f t="shared" si="4"/>
        <v>33193.509999999995</v>
      </c>
      <c r="H21" s="71">
        <v>17214.650000000001</v>
      </c>
      <c r="I21" s="71">
        <v>13460.32</v>
      </c>
      <c r="J21" s="71">
        <v>24770.05</v>
      </c>
      <c r="K21" s="71">
        <v>19733.189999999999</v>
      </c>
      <c r="L21" s="11" t="s">
        <v>15</v>
      </c>
      <c r="M21" s="11" t="s">
        <v>15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18">
        <v>0</v>
      </c>
      <c r="U21" s="18">
        <v>0</v>
      </c>
      <c r="V21" s="53">
        <v>1</v>
      </c>
      <c r="W21" s="53">
        <v>13007.39</v>
      </c>
      <c r="X21" s="53">
        <v>0</v>
      </c>
    </row>
    <row r="22" spans="1:26">
      <c r="A22" s="19" t="s">
        <v>67</v>
      </c>
      <c r="B22" s="37" t="s">
        <v>34</v>
      </c>
      <c r="C22" s="39">
        <v>26</v>
      </c>
      <c r="D22" s="11" t="s">
        <v>15</v>
      </c>
      <c r="E22" s="11" t="s">
        <v>15</v>
      </c>
      <c r="F22" s="83">
        <f t="shared" si="3"/>
        <v>6719.95</v>
      </c>
      <c r="G22" s="83">
        <f t="shared" si="4"/>
        <v>6719.95</v>
      </c>
      <c r="H22" s="71">
        <v>3686.48</v>
      </c>
      <c r="I22" s="71">
        <v>3686.48</v>
      </c>
      <c r="J22" s="71">
        <v>3033.47</v>
      </c>
      <c r="K22" s="71">
        <v>3033.47</v>
      </c>
      <c r="L22" s="11" t="s">
        <v>15</v>
      </c>
      <c r="M22" s="11" t="s">
        <v>15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18">
        <v>25</v>
      </c>
      <c r="U22" s="18">
        <v>6573.33</v>
      </c>
      <c r="V22" s="53">
        <v>0</v>
      </c>
      <c r="W22" s="53">
        <v>0</v>
      </c>
      <c r="X22" s="53">
        <v>0</v>
      </c>
    </row>
    <row r="23" spans="1:26" ht="45">
      <c r="A23" s="19" t="s">
        <v>68</v>
      </c>
      <c r="B23" s="56" t="s">
        <v>112</v>
      </c>
      <c r="C23" s="39">
        <v>6</v>
      </c>
      <c r="D23" s="11" t="s">
        <v>15</v>
      </c>
      <c r="E23" s="11" t="s">
        <v>15</v>
      </c>
      <c r="F23" s="83">
        <f t="shared" si="3"/>
        <v>398.7</v>
      </c>
      <c r="G23" s="83">
        <f t="shared" si="4"/>
        <v>398.7</v>
      </c>
      <c r="H23" s="71">
        <v>398.7</v>
      </c>
      <c r="I23" s="71">
        <v>398.7</v>
      </c>
      <c r="J23" s="71">
        <v>0</v>
      </c>
      <c r="K23" s="71">
        <v>0</v>
      </c>
      <c r="L23" s="11" t="s">
        <v>15</v>
      </c>
      <c r="M23" s="11" t="s">
        <v>15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18">
        <v>6</v>
      </c>
      <c r="U23" s="18">
        <v>398.7</v>
      </c>
      <c r="V23" s="53">
        <v>0</v>
      </c>
      <c r="W23" s="53">
        <v>0</v>
      </c>
      <c r="X23" s="53">
        <v>0</v>
      </c>
    </row>
    <row r="24" spans="1:26">
      <c r="A24" s="38" t="s">
        <v>9</v>
      </c>
      <c r="B24" s="43" t="s">
        <v>46</v>
      </c>
      <c r="C24" s="44">
        <f t="shared" ref="C24:X24" si="5">SUM(C11,C15)</f>
        <v>4862</v>
      </c>
      <c r="D24" s="44">
        <f t="shared" si="5"/>
        <v>233</v>
      </c>
      <c r="E24" s="44">
        <f t="shared" si="5"/>
        <v>4</v>
      </c>
      <c r="F24" s="44">
        <f t="shared" si="5"/>
        <v>1484875.64</v>
      </c>
      <c r="G24" s="44">
        <f t="shared" si="5"/>
        <v>1171970.5499999998</v>
      </c>
      <c r="H24" s="44">
        <f>SUM(H11,H15)</f>
        <v>586811.77</v>
      </c>
      <c r="I24" s="44">
        <f t="shared" si="5"/>
        <v>472712.99</v>
      </c>
      <c r="J24" s="44">
        <f t="shared" si="5"/>
        <v>898063.87000000011</v>
      </c>
      <c r="K24" s="44">
        <f t="shared" si="5"/>
        <v>699257.56</v>
      </c>
      <c r="L24" s="44">
        <f t="shared" si="5"/>
        <v>210626.34</v>
      </c>
      <c r="M24" s="44">
        <f t="shared" si="5"/>
        <v>93938.89</v>
      </c>
      <c r="N24" s="44">
        <f t="shared" si="5"/>
        <v>13684.630000000001</v>
      </c>
      <c r="O24" s="44">
        <f t="shared" si="5"/>
        <v>57</v>
      </c>
      <c r="P24" s="44">
        <f t="shared" si="5"/>
        <v>0</v>
      </c>
      <c r="Q24" s="44">
        <f t="shared" si="5"/>
        <v>0</v>
      </c>
      <c r="R24" s="44">
        <f t="shared" si="5"/>
        <v>60</v>
      </c>
      <c r="S24" s="44">
        <f t="shared" si="5"/>
        <v>410.55</v>
      </c>
      <c r="T24" s="44">
        <f t="shared" si="5"/>
        <v>4579</v>
      </c>
      <c r="U24" s="44">
        <f t="shared" si="5"/>
        <v>646441.72</v>
      </c>
      <c r="V24" s="44">
        <f t="shared" si="5"/>
        <v>1</v>
      </c>
      <c r="W24" s="44">
        <f t="shared" si="5"/>
        <v>13007.39</v>
      </c>
      <c r="X24" s="44">
        <f t="shared" si="5"/>
        <v>38</v>
      </c>
    </row>
    <row r="25" spans="1:26" ht="24">
      <c r="A25" s="38" t="s">
        <v>10</v>
      </c>
      <c r="B25" s="43" t="s">
        <v>100</v>
      </c>
      <c r="C25" s="44" t="s">
        <v>15</v>
      </c>
      <c r="D25" s="44" t="s">
        <v>15</v>
      </c>
      <c r="E25" s="44" t="s">
        <v>15</v>
      </c>
      <c r="F25" s="46">
        <f>H25+J25</f>
        <v>1481088.94</v>
      </c>
      <c r="G25" s="44" t="s">
        <v>15</v>
      </c>
      <c r="H25" s="46">
        <v>517607.5</v>
      </c>
      <c r="I25" s="44" t="s">
        <v>15</v>
      </c>
      <c r="J25" s="46">
        <v>963481.44</v>
      </c>
      <c r="K25" s="44" t="s">
        <v>15</v>
      </c>
      <c r="L25" s="44" t="s">
        <v>15</v>
      </c>
      <c r="M25" s="44" t="s">
        <v>15</v>
      </c>
      <c r="N25" s="44" t="s">
        <v>15</v>
      </c>
      <c r="O25" s="44" t="s">
        <v>15</v>
      </c>
      <c r="P25" s="44" t="s">
        <v>15</v>
      </c>
      <c r="Q25" s="44" t="s">
        <v>15</v>
      </c>
      <c r="R25" s="44" t="s">
        <v>15</v>
      </c>
      <c r="S25" s="44" t="s">
        <v>15</v>
      </c>
      <c r="T25" s="44" t="s">
        <v>15</v>
      </c>
      <c r="U25" s="44" t="s">
        <v>15</v>
      </c>
      <c r="V25" s="44" t="s">
        <v>15</v>
      </c>
      <c r="W25" s="44" t="s">
        <v>15</v>
      </c>
      <c r="X25" s="44" t="s">
        <v>15</v>
      </c>
    </row>
    <row r="26" spans="1:26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8" spans="1:26">
      <c r="A28" s="50" t="s">
        <v>18</v>
      </c>
      <c r="T28" s="32"/>
      <c r="U28" s="32"/>
      <c r="V28" s="32"/>
      <c r="W28" s="32"/>
      <c r="X28" s="32"/>
      <c r="Y28" s="32"/>
      <c r="Z28" s="32"/>
    </row>
    <row r="29" spans="1:26">
      <c r="A29" s="50" t="s">
        <v>109</v>
      </c>
      <c r="T29" s="32"/>
      <c r="U29" s="32"/>
      <c r="V29" s="32"/>
      <c r="W29" s="32"/>
      <c r="X29" s="32"/>
      <c r="Y29" s="3"/>
      <c r="Z29" s="32"/>
    </row>
    <row r="30" spans="1:26">
      <c r="A30" s="7" t="s">
        <v>110</v>
      </c>
      <c r="T30" s="3"/>
      <c r="U30" s="3"/>
      <c r="V30" s="3"/>
      <c r="W30" s="3"/>
      <c r="X30" s="3"/>
      <c r="Y30" s="3"/>
      <c r="Z30" s="32"/>
    </row>
    <row r="31" spans="1:26">
      <c r="A31" s="7" t="s">
        <v>113</v>
      </c>
      <c r="T31" s="3"/>
      <c r="U31" s="3"/>
      <c r="V31" s="3"/>
      <c r="W31" s="3"/>
      <c r="X31" s="3"/>
      <c r="Y31" s="3"/>
      <c r="Z31" s="32"/>
    </row>
    <row r="32" spans="1:26">
      <c r="A32" s="7" t="s">
        <v>69</v>
      </c>
      <c r="T32" s="3"/>
      <c r="U32" s="3"/>
      <c r="V32" s="3"/>
      <c r="W32" s="3"/>
      <c r="X32" s="3"/>
      <c r="Y32" s="3"/>
      <c r="Z32" s="32"/>
    </row>
    <row r="33" spans="1:26">
      <c r="A33" s="7" t="s">
        <v>111</v>
      </c>
      <c r="T33" s="3"/>
      <c r="U33" s="3"/>
      <c r="V33" s="3"/>
      <c r="W33" s="3"/>
      <c r="X33" s="3"/>
      <c r="Y33" s="3"/>
      <c r="Z33" s="32"/>
    </row>
    <row r="34" spans="1:26" ht="66.75" customHeight="1">
      <c r="A34" s="123" t="s">
        <v>75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T34" s="3"/>
      <c r="U34" s="3"/>
      <c r="V34" s="3"/>
      <c r="W34" s="3"/>
      <c r="X34" s="3"/>
      <c r="Y34" s="3"/>
      <c r="Z34" s="32"/>
    </row>
    <row r="35" spans="1:26">
      <c r="A35" s="54" t="s">
        <v>76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T35" s="3"/>
      <c r="U35" s="3"/>
      <c r="V35" s="3"/>
      <c r="W35" s="3"/>
      <c r="X35" s="3"/>
      <c r="Y35" s="3"/>
      <c r="Z35" s="32"/>
    </row>
    <row r="36" spans="1:26">
      <c r="A36" s="54" t="s">
        <v>77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T36" s="3"/>
      <c r="U36" s="3"/>
      <c r="V36" s="3"/>
      <c r="W36" s="3"/>
      <c r="X36" s="3"/>
      <c r="Y36" s="3"/>
      <c r="Z36" s="32"/>
    </row>
    <row r="37" spans="1:26">
      <c r="A37" s="54"/>
      <c r="B37" s="49"/>
      <c r="C37" s="49"/>
      <c r="D37" s="49"/>
      <c r="E37" s="49"/>
      <c r="F37" s="49"/>
      <c r="G37" s="49"/>
      <c r="H37" s="49"/>
      <c r="I37" s="49"/>
      <c r="J37" s="49"/>
      <c r="K37" s="49"/>
      <c r="T37" s="3"/>
      <c r="U37" s="3"/>
      <c r="V37" s="3"/>
      <c r="W37" s="3"/>
      <c r="X37" s="3"/>
      <c r="Y37" s="3"/>
      <c r="Z37" s="32"/>
    </row>
    <row r="38" spans="1:26">
      <c r="A38" s="54"/>
      <c r="B38" s="49"/>
      <c r="C38" s="49"/>
      <c r="D38" s="49"/>
      <c r="E38" s="49"/>
      <c r="F38" s="49"/>
      <c r="G38" s="49"/>
      <c r="H38" s="49"/>
      <c r="I38" s="49"/>
      <c r="J38" s="49"/>
      <c r="K38" s="49"/>
      <c r="T38" s="3"/>
      <c r="U38" s="3"/>
      <c r="V38" s="3"/>
      <c r="W38" s="3"/>
      <c r="X38" s="3"/>
      <c r="Y38" s="3"/>
      <c r="Z38" s="32"/>
    </row>
    <row r="39" spans="1:26" ht="15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26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26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6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6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26" ht="12.75" customHeight="1">
      <c r="A44" s="99"/>
      <c r="B44" s="99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25">
    <mergeCell ref="A39:L39"/>
    <mergeCell ref="A44:B44"/>
    <mergeCell ref="A34:K34"/>
    <mergeCell ref="A7:A9"/>
    <mergeCell ref="B7:B9"/>
    <mergeCell ref="F7:M7"/>
    <mergeCell ref="F8:G8"/>
    <mergeCell ref="H8:I8"/>
    <mergeCell ref="R7:R9"/>
    <mergeCell ref="V7:W8"/>
    <mergeCell ref="X7:X9"/>
    <mergeCell ref="N8:N9"/>
    <mergeCell ref="O8:O9"/>
    <mergeCell ref="P8:P9"/>
    <mergeCell ref="S7:S9"/>
    <mergeCell ref="T7:U8"/>
    <mergeCell ref="Q8:Q9"/>
    <mergeCell ref="N7:Q7"/>
    <mergeCell ref="B3:L3"/>
    <mergeCell ref="B4:L4"/>
    <mergeCell ref="B5:L5"/>
    <mergeCell ref="M8:M9"/>
    <mergeCell ref="L8:L9"/>
    <mergeCell ref="J8:K8"/>
    <mergeCell ref="C7:E8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8" firstPageNumber="7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№1-мз</vt:lpstr>
      <vt:lpstr>№2-мз</vt:lpstr>
      <vt:lpstr>'№1-мз'!Заголовки_для_печати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Кушакова Ирина А.</dc:creator>
  <cp:lastModifiedBy>Техник-оператор</cp:lastModifiedBy>
  <cp:lastPrinted>2024-01-25T02:51:47Z</cp:lastPrinted>
  <dcterms:created xsi:type="dcterms:W3CDTF">2010-01-11T03:41:37Z</dcterms:created>
  <dcterms:modified xsi:type="dcterms:W3CDTF">2024-02-26T04:03:48Z</dcterms:modified>
</cp:coreProperties>
</file>