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040" windowHeight="8610" activeTab="2"/>
  </bookViews>
  <sheets>
    <sheet name="НИФЛ" sheetId="6" r:id="rId1"/>
    <sheet name="Транспортный" sheetId="7" r:id="rId2"/>
    <sheet name="Земельный" sheetId="2" r:id="rId3"/>
  </sheets>
  <definedNames>
    <definedName name="_xlnm.Print_Area" localSheetId="2">Земельный!$A$1:$F$30</definedName>
    <definedName name="_xlnm.Print_Area" localSheetId="0">НИФЛ!$A$1:$I$22</definedName>
    <definedName name="_xlnm.Print_Area" localSheetId="1">Транспортный!$A$1:$E$11</definedName>
  </definedNames>
  <calcPr calcId="145621"/>
</workbook>
</file>

<file path=xl/calcChain.xml><?xml version="1.0" encoding="utf-8"?>
<calcChain xmlns="http://schemas.openxmlformats.org/spreadsheetml/2006/main">
  <c r="H8" i="6" l="1"/>
  <c r="I8" i="6" s="1"/>
  <c r="F9" i="6"/>
  <c r="C21" i="6" l="1"/>
  <c r="D21" i="6"/>
  <c r="E21" i="6"/>
  <c r="F21" i="6"/>
  <c r="G21" i="6"/>
  <c r="H21" i="6"/>
  <c r="I21" i="6"/>
  <c r="B21" i="6"/>
  <c r="F24" i="2" l="1"/>
  <c r="E24" i="2"/>
  <c r="D24" i="2"/>
  <c r="C24" i="2"/>
  <c r="B24" i="2"/>
  <c r="F9" i="2"/>
  <c r="F18" i="2" s="1"/>
  <c r="F25" i="2" s="1"/>
  <c r="E9" i="2"/>
  <c r="E18" i="2" s="1"/>
  <c r="E25" i="2" s="1"/>
  <c r="D9" i="2"/>
  <c r="D18" i="2" s="1"/>
  <c r="D25" i="2" s="1"/>
  <c r="C9" i="2"/>
  <c r="C18" i="2" s="1"/>
  <c r="C25" i="2" s="1"/>
  <c r="B9" i="2"/>
  <c r="B18" i="2" s="1"/>
  <c r="B25" i="2" s="1"/>
  <c r="F121" i="7"/>
  <c r="F119" i="7"/>
  <c r="F118" i="7"/>
  <c r="F117" i="7"/>
  <c r="F116" i="7"/>
  <c r="F115" i="7"/>
  <c r="F114" i="7"/>
  <c r="F113" i="7"/>
  <c r="F112" i="7"/>
  <c r="F111" i="7"/>
  <c r="F110" i="7"/>
  <c r="F109" i="7"/>
  <c r="F108" i="7"/>
  <c r="F107" i="7"/>
  <c r="F106" i="7"/>
  <c r="F105" i="7"/>
  <c r="F104" i="7"/>
  <c r="F103" i="7"/>
  <c r="F42" i="7"/>
  <c r="F41" i="7"/>
  <c r="O26" i="7"/>
  <c r="B26" i="7"/>
  <c r="O25" i="7"/>
  <c r="N25" i="7"/>
  <c r="M25" i="7"/>
  <c r="M26" i="7" s="1"/>
  <c r="L25" i="7"/>
  <c r="K25" i="7"/>
  <c r="K26" i="7" s="1"/>
  <c r="I25" i="7"/>
  <c r="I26" i="7" s="1"/>
  <c r="H25" i="7"/>
  <c r="G25" i="7"/>
  <c r="F25" i="7"/>
  <c r="F26" i="7" s="1"/>
  <c r="E25" i="7"/>
  <c r="D25" i="7"/>
  <c r="C25" i="7"/>
  <c r="C26" i="7" s="1"/>
  <c r="B25" i="7"/>
  <c r="O19" i="7"/>
  <c r="N19" i="7"/>
  <c r="M19" i="7"/>
  <c r="L19" i="7"/>
  <c r="K19" i="7"/>
  <c r="I19" i="7"/>
  <c r="H19" i="7"/>
  <c r="G19" i="7"/>
  <c r="F19" i="7"/>
  <c r="E19" i="7"/>
  <c r="D19" i="7"/>
  <c r="C19" i="7"/>
  <c r="B19" i="7"/>
  <c r="G26" i="7" l="1"/>
  <c r="N26" i="7"/>
  <c r="H26" i="7"/>
  <c r="D26" i="7"/>
  <c r="E26" i="7"/>
  <c r="L26" i="7"/>
  <c r="F122" i="7"/>
  <c r="F124" i="7" s="1"/>
  <c r="D9" i="6"/>
  <c r="E9" i="6"/>
  <c r="E12" i="6" s="1"/>
  <c r="C9" i="6"/>
  <c r="C12" i="6" s="1"/>
  <c r="D12" i="6"/>
  <c r="G7" i="6" l="1"/>
  <c r="F12" i="6"/>
  <c r="H7" i="6" l="1"/>
  <c r="G9" i="6"/>
  <c r="G12" i="6" s="1"/>
  <c r="H9" i="6" l="1"/>
  <c r="H12" i="6" s="1"/>
  <c r="I7" i="6"/>
  <c r="I9" i="6" s="1"/>
  <c r="I12" i="6" s="1"/>
</calcChain>
</file>

<file path=xl/comments1.xml><?xml version="1.0" encoding="utf-8"?>
<comments xmlns="http://schemas.openxmlformats.org/spreadsheetml/2006/main">
  <authors>
    <author>Кручинская О.Н.</author>
  </authors>
  <commentList>
    <comment ref="F8" authorId="0">
      <text>
        <r>
          <rPr>
            <b/>
            <sz val="9"/>
            <color indexed="81"/>
            <rFont val="Tahoma"/>
            <family val="2"/>
            <charset val="204"/>
          </rPr>
          <t>Кручинская О.Н.:</t>
        </r>
        <r>
          <rPr>
            <sz val="9"/>
            <color indexed="81"/>
            <rFont val="Tahoma"/>
            <family val="2"/>
            <charset val="204"/>
          </rPr>
          <t xml:space="preserve">
в 5-мн иные строения и сооружения - 5196 т.р. Легли без льгот!</t>
        </r>
      </text>
    </comment>
    <comment ref="F11" authorId="0">
      <text>
        <r>
          <rPr>
            <b/>
            <sz val="9"/>
            <color indexed="81"/>
            <rFont val="Tahoma"/>
            <family val="2"/>
            <charset val="204"/>
          </rPr>
          <t>Кручинская О.Н.:</t>
        </r>
        <r>
          <rPr>
            <sz val="9"/>
            <color indexed="81"/>
            <rFont val="Tahoma"/>
            <family val="2"/>
            <charset val="204"/>
          </rPr>
          <t xml:space="preserve">
Данные администратора (ИФНС)</t>
        </r>
      </text>
    </commen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Кручинская О.Н.:</t>
        </r>
        <r>
          <rPr>
            <sz val="9"/>
            <color indexed="81"/>
            <rFont val="Tahoma"/>
            <family val="2"/>
            <charset val="204"/>
          </rPr>
          <t xml:space="preserve">
неправильно легла льгота ИП перешедших с ЕНВД (вернее совсем не легла)</t>
        </r>
      </text>
    </comment>
  </commentList>
</comments>
</file>

<file path=xl/comments2.xml><?xml version="1.0" encoding="utf-8"?>
<comments xmlns="http://schemas.openxmlformats.org/spreadsheetml/2006/main">
  <authors>
    <author>Кручинская О.Н.</author>
    <author>Автор</author>
  </authors>
  <commentList>
    <comment ref="M6" authorId="0">
      <text>
        <r>
          <rPr>
            <b/>
            <sz val="9"/>
            <color indexed="81"/>
            <rFont val="Tahoma"/>
            <family val="2"/>
            <charset val="204"/>
          </rPr>
          <t>Кручинская О.Н.:</t>
        </r>
        <r>
          <rPr>
            <sz val="9"/>
            <color indexed="81"/>
            <rFont val="Tahoma"/>
            <family val="2"/>
            <charset val="204"/>
          </rPr>
          <t xml:space="preserve">
расчетный от факта поступления</t>
        </r>
      </text>
    </comment>
    <comment ref="M7" authorId="0">
      <text>
        <r>
          <rPr>
            <b/>
            <sz val="9"/>
            <color indexed="81"/>
            <rFont val="Tahoma"/>
            <family val="2"/>
            <charset val="204"/>
          </rPr>
          <t>Кручинская О.Н.:</t>
        </r>
        <r>
          <rPr>
            <sz val="9"/>
            <color indexed="81"/>
            <rFont val="Tahoma"/>
            <family val="2"/>
            <charset val="204"/>
          </rPr>
          <t xml:space="preserve">
данные администратора - ИФНС</t>
        </r>
      </text>
    </comment>
    <comment ref="E19" authorId="1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реорганизация ПАТП</t>
        </r>
      </text>
    </comment>
    <comment ref="O25" authorId="1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льгота мобил.СВО</t>
        </r>
      </text>
    </comment>
  </commentList>
</comments>
</file>

<file path=xl/sharedStrings.xml><?xml version="1.0" encoding="utf-8"?>
<sst xmlns="http://schemas.openxmlformats.org/spreadsheetml/2006/main" count="281" uniqueCount="268">
  <si>
    <t>тыс.руб.</t>
  </si>
  <si>
    <t>Прогноз</t>
  </si>
  <si>
    <t>земли с/х назначения</t>
  </si>
  <si>
    <t>земли населенных пунктов</t>
  </si>
  <si>
    <t>земли муниципальные</t>
  </si>
  <si>
    <t xml:space="preserve">образование </t>
  </si>
  <si>
    <t>культура</t>
  </si>
  <si>
    <t>администрация</t>
  </si>
  <si>
    <t>инициативное бюджетирование (ТК-ТИ)</t>
  </si>
  <si>
    <t>коммунальное обслуживание</t>
  </si>
  <si>
    <t>земли орган. в обороте</t>
  </si>
  <si>
    <t>земли промышленности</t>
  </si>
  <si>
    <t>ВСЕГО ПО КБК 10606032</t>
  </si>
  <si>
    <t>земли ЛПХ</t>
  </si>
  <si>
    <t>ВСЕГО ПО КБК 10606042</t>
  </si>
  <si>
    <t>ИТОГО земельный налог</t>
  </si>
  <si>
    <t>тыс. руб.</t>
  </si>
  <si>
    <t>Налогоплательщик</t>
  </si>
  <si>
    <t>ИНН</t>
  </si>
  <si>
    <t>4240000033</t>
  </si>
  <si>
    <t>4240005024</t>
  </si>
  <si>
    <t>4240002457</t>
  </si>
  <si>
    <t>4240005049</t>
  </si>
  <si>
    <t>4240007166</t>
  </si>
  <si>
    <t>ООО "Агро-Солод"</t>
  </si>
  <si>
    <t>4212031960</t>
  </si>
  <si>
    <t>ООО "ДСПМК-АГРО"</t>
  </si>
  <si>
    <t>4212041687</t>
  </si>
  <si>
    <t>ООО "Заря"</t>
  </si>
  <si>
    <t>4212037338</t>
  </si>
  <si>
    <t>4217147221</t>
  </si>
  <si>
    <t>ООО "ОКУНЕВСКОЕ МОЛОКО"</t>
  </si>
  <si>
    <t>4217147214</t>
  </si>
  <si>
    <t>ООО "Тарасовское"</t>
  </si>
  <si>
    <t>4240008314</t>
  </si>
  <si>
    <t>4240008480</t>
  </si>
  <si>
    <t>ООО СХК "Алмаз"</t>
  </si>
  <si>
    <t>4205281695</t>
  </si>
  <si>
    <t>4212039367</t>
  </si>
  <si>
    <t>Итого</t>
  </si>
  <si>
    <t>всего</t>
  </si>
  <si>
    <t>Количество налогоплательщиков</t>
  </si>
  <si>
    <t>по которым исчислен налог</t>
  </si>
  <si>
    <t xml:space="preserve"> ВСЕГО</t>
  </si>
  <si>
    <t>отношении которых исчислен к уплате налог</t>
  </si>
  <si>
    <t>Сумма налога</t>
  </si>
  <si>
    <t>подлежащая уплате в бюджет</t>
  </si>
  <si>
    <t xml:space="preserve"> не поступившая в бюджет в связи с предоставлением льгот</t>
  </si>
  <si>
    <t>2019 год</t>
  </si>
  <si>
    <t>2020 год</t>
  </si>
  <si>
    <t>по отчету 5-мн</t>
  </si>
  <si>
    <t>отклон.</t>
  </si>
  <si>
    <t>Количество объектов, учтенных в базе</t>
  </si>
  <si>
    <t>по которым предъявлен налог к уплате</t>
  </si>
  <si>
    <t>Кадастровая стоимость строений, помещений и сооружений</t>
  </si>
  <si>
    <t>с учетом налоговых вычетов</t>
  </si>
  <si>
    <t>жилые дома, комнаты, квартиры</t>
  </si>
  <si>
    <t>гаражи, объекты незав.стр-ва, иные строения, сооруж.</t>
  </si>
  <si>
    <t>Кол-во транспортных средств, в отношении которых н/п исчислен налог к уплате, единиц</t>
  </si>
  <si>
    <t>в том числе:</t>
  </si>
  <si>
    <t>Сумма налога, подлежащая уплате в бюджет</t>
  </si>
  <si>
    <t>в том числе</t>
  </si>
  <si>
    <t>Другие самоходные транспортные средства, машины и механизмы на пневматическом и гусеничном ходу</t>
  </si>
  <si>
    <t>Сумма налога, не поступившая в бюджет в связи с предоставлением льгот (освобождением от уплаты налога)</t>
  </si>
  <si>
    <t xml:space="preserve">Автомобили легковые </t>
  </si>
  <si>
    <t>Мотоциклы и мотороллеры</t>
  </si>
  <si>
    <t>Автобусы</t>
  </si>
  <si>
    <t>Автомобили легковые</t>
  </si>
  <si>
    <t>в том числе с учетом повышающего коэффициента, установленного в соответствии с п.2 статьи 362 НК РФ</t>
  </si>
  <si>
    <t>Автомобили грузовые</t>
  </si>
  <si>
    <t>откл</t>
  </si>
  <si>
    <t>Соотношение периодов по плательщикам</t>
  </si>
  <si>
    <t>КБК:</t>
  </si>
  <si>
    <t>ОКТМО:</t>
  </si>
  <si>
    <t>32525000</t>
  </si>
  <si>
    <t>Период:</t>
  </si>
  <si>
    <t>01.01 - 31.12</t>
  </si>
  <si>
    <t>Годы:</t>
  </si>
  <si>
    <t>АО "Автодор"</t>
  </si>
  <si>
    <t>4205241205</t>
  </si>
  <si>
    <t>4240002697</t>
  </si>
  <si>
    <t>АО "ТРАНСНЕФТЬ - ЗАПАДНАЯ СИБИРЬ"</t>
  </si>
  <si>
    <t>5502020634</t>
  </si>
  <si>
    <t>4240000611</t>
  </si>
  <si>
    <t>Западно-Сибирская ДРП ЦДРП ОАО "РЖД"</t>
  </si>
  <si>
    <t>7708503727</t>
  </si>
  <si>
    <t>КПКГ "Дружба"</t>
  </si>
  <si>
    <t>4240005761</t>
  </si>
  <si>
    <t>КХ "СОЛОНОВКА"</t>
  </si>
  <si>
    <t>МКП "Редакция газеты "Эхо"</t>
  </si>
  <si>
    <t>4212031752</t>
  </si>
  <si>
    <t>ОАО "Промышленнаярайгаз"</t>
  </si>
  <si>
    <t>4240002390</t>
  </si>
  <si>
    <t>ООО "ЛЕГИОН"</t>
  </si>
  <si>
    <t>4212039977</t>
  </si>
  <si>
    <t>ООО "ТАНДЕМ-ПРОФИ"</t>
  </si>
  <si>
    <t>4212039092</t>
  </si>
  <si>
    <t>ООО "Автотрейд"</t>
  </si>
  <si>
    <t>5404068885</t>
  </si>
  <si>
    <t>4240010232</t>
  </si>
  <si>
    <t>ООО "БАВАРИЯ"</t>
  </si>
  <si>
    <t>4212033206</t>
  </si>
  <si>
    <t>ООО "Весна"</t>
  </si>
  <si>
    <t>4240007920</t>
  </si>
  <si>
    <t>ООО "Водоресурс"</t>
  </si>
  <si>
    <t>4212037962</t>
  </si>
  <si>
    <t>ООО "Гарант"</t>
  </si>
  <si>
    <t>4212036060</t>
  </si>
  <si>
    <t>ООО "Гермес"</t>
  </si>
  <si>
    <t>4240008272</t>
  </si>
  <si>
    <t>ООО "ГОРИЗОНТ"</t>
  </si>
  <si>
    <t>4240008956</t>
  </si>
  <si>
    <t>ООО "Губерния"</t>
  </si>
  <si>
    <t>4240008709</t>
  </si>
  <si>
    <t>ООО "ДомСервис Плотниково"</t>
  </si>
  <si>
    <t>4240010120</t>
  </si>
  <si>
    <t>ООО "ДОРСЕРВИС"</t>
  </si>
  <si>
    <t>4212038123</t>
  </si>
  <si>
    <t>ООО "Ереминский завод натуральных кормов"</t>
  </si>
  <si>
    <t>4205007903</t>
  </si>
  <si>
    <t>4205136063</t>
  </si>
  <si>
    <t>4205109750</t>
  </si>
  <si>
    <t>ООО "МИГ"</t>
  </si>
  <si>
    <t>4212038765</t>
  </si>
  <si>
    <t>4240008787</t>
  </si>
  <si>
    <t>ООО "ПКС"</t>
  </si>
  <si>
    <t>4240009967</t>
  </si>
  <si>
    <t>ООО "ПромДорСервис"</t>
  </si>
  <si>
    <t>4240007783</t>
  </si>
  <si>
    <t>ООО "Промышленновская ПМК-5"</t>
  </si>
  <si>
    <t>4240007737</t>
  </si>
  <si>
    <t>ООО "Промышленновский песчаный карьер"</t>
  </si>
  <si>
    <t>4240005514</t>
  </si>
  <si>
    <t>7701794058</t>
  </si>
  <si>
    <t>ООО "Санаторий Танай"</t>
  </si>
  <si>
    <t>4240010070</t>
  </si>
  <si>
    <t>4212034626</t>
  </si>
  <si>
    <t>ООО "Сократ"</t>
  </si>
  <si>
    <t>4240006645</t>
  </si>
  <si>
    <t>4205206514</t>
  </si>
  <si>
    <t>ООО "ШУМАХЕР"</t>
  </si>
  <si>
    <t>4240007511</t>
  </si>
  <si>
    <t>4240010384</t>
  </si>
  <si>
    <t>ПРОМЫШЛЕННОВСКОЕ ГПАТП КУЗБАССА</t>
  </si>
  <si>
    <t>4240007470</t>
  </si>
  <si>
    <t>СХПЗСК "УТРО"</t>
  </si>
  <si>
    <t>СППК "БАРСКИЙ ДВОР"</t>
  </si>
  <si>
    <t>4212040838</t>
  </si>
  <si>
    <t>СХПК "Таежный"</t>
  </si>
  <si>
    <t>4240009050</t>
  </si>
  <si>
    <t>4240006081</t>
  </si>
  <si>
    <t>4240007430</t>
  </si>
  <si>
    <t>4240007423</t>
  </si>
  <si>
    <t>4240004430</t>
  </si>
  <si>
    <t>4240005779</t>
  </si>
  <si>
    <t>4240005497</t>
  </si>
  <si>
    <t>4240003933</t>
  </si>
  <si>
    <t>4240003958</t>
  </si>
  <si>
    <t>4212032812</t>
  </si>
  <si>
    <t>4212035764</t>
  </si>
  <si>
    <t>ООО "СОВХОЗ "МАЯК"</t>
  </si>
  <si>
    <t>4240010088</t>
  </si>
  <si>
    <t>4212036366</t>
  </si>
  <si>
    <t>4240007550</t>
  </si>
  <si>
    <t>4205081103</t>
  </si>
  <si>
    <t>4240004207</t>
  </si>
  <si>
    <t>ООО "ТД АГРУС"</t>
  </si>
  <si>
    <t>Оргнизации</t>
  </si>
  <si>
    <t>кладбища, свалки</t>
  </si>
  <si>
    <t>ФИЗЛИЦА</t>
  </si>
  <si>
    <t>Оценка и прогноз налога на имущество физических лиц 2022-2025гг.</t>
  </si>
  <si>
    <t>2021 год</t>
  </si>
  <si>
    <t>откл, всего</t>
  </si>
  <si>
    <t>факт</t>
  </si>
  <si>
    <t>оценка</t>
  </si>
  <si>
    <t>прогноз</t>
  </si>
  <si>
    <t>поступило в бюджет</t>
  </si>
  <si>
    <t>по 5-мн</t>
  </si>
  <si>
    <t>уровень собираемости налога, %</t>
  </si>
  <si>
    <t>оценка, прогноз</t>
  </si>
  <si>
    <t>4205088363</t>
  </si>
  <si>
    <t>КХ "Бекон"</t>
  </si>
  <si>
    <t>4240005120</t>
  </si>
  <si>
    <t>КХ Михалевич Геннадий Анатольевич</t>
  </si>
  <si>
    <t>ООО "Край"</t>
  </si>
  <si>
    <t>ООО "МЕД-ГАРАНТ"</t>
  </si>
  <si>
    <t>4212040250</t>
  </si>
  <si>
    <t>ООО "РСП-М"</t>
  </si>
  <si>
    <t>ООО "Сельская Нива"</t>
  </si>
  <si>
    <t>ООО "СЕМЬ ТОНН"</t>
  </si>
  <si>
    <t>4212038959</t>
  </si>
  <si>
    <t>ООО "ХЛЕБОРОБ"</t>
  </si>
  <si>
    <t>ФИНАНСОВОЕ УПРАВЛЕНИЕ ПРОМЫШЛЕННОВСКОГО ОКРУГА (МБ ФСУ "ПРОМСШ")</t>
  </si>
  <si>
    <t>4240005835</t>
  </si>
  <si>
    <t>ФИНАНСОВОЕ УПРАВЛЕНИЕ ПРОМЫШЛЕННОВСКОГО ОКРУГА (МКУ ОКУНЕВСКИЙ ДЕТСКИЙ ДОМ "МЕЧТА")</t>
  </si>
  <si>
    <t>4240004831</t>
  </si>
  <si>
    <t>ООО "ЛИДЕР"</t>
  </si>
  <si>
    <t>4212040267</t>
  </si>
  <si>
    <t>Приложение № 12</t>
  </si>
  <si>
    <t>Приложение № 13</t>
  </si>
  <si>
    <t>Приложение № 14</t>
  </si>
  <si>
    <t>Оценка и прогноз транспортного налога на 2023-2026гг.</t>
  </si>
  <si>
    <t>юрлица</t>
  </si>
  <si>
    <t>физлица</t>
  </si>
  <si>
    <t>в доле округа (5%)</t>
  </si>
  <si>
    <t>5-мн</t>
  </si>
  <si>
    <t>ЮЛ</t>
  </si>
  <si>
    <t>ФЛ</t>
  </si>
  <si>
    <t>18210604011</t>
  </si>
  <si>
    <t>2021 - 2023</t>
  </si>
  <si>
    <t>2023 (факт окт)</t>
  </si>
  <si>
    <t>2023 (расчетн. год)</t>
  </si>
  <si>
    <t>УФК ПО КЕМЕРОВСКОЙ ОБЛАСТИ - КУЗБАССУ (ФБУЗ "ЦЕНТР ГИГИЕНЫ И ЭПИДЕМИОЛОГИИ В КЕМЕРОВСКОЙ ОБЛАСТИ-КУЗБАССЕ")</t>
  </si>
  <si>
    <t>ГПК "Пассажиравтотранс"</t>
  </si>
  <si>
    <t>ООО КЭнК</t>
  </si>
  <si>
    <t xml:space="preserve">ООО "Темп" </t>
  </si>
  <si>
    <t>ООО ТАНДЕМ</t>
  </si>
  <si>
    <t>4205208582</t>
  </si>
  <si>
    <t>ООО ПРОГРЕСС</t>
  </si>
  <si>
    <t>4212032058</t>
  </si>
  <si>
    <t>ФИНАНСОВОЕ УПРАВЛЕНИЕ ПРОМЫШЛЕННОВСКОГО ОКРУГА (МБУ "ЦРО")</t>
  </si>
  <si>
    <t>ФИНАНСОВОЕ УПРАВЛЕНИЕ ПРОМЫШЛЕННОВСКОГО ОКРУГА (МКУ "ЦОУК", Л/С 03393208190)</t>
  </si>
  <si>
    <t>АДМИНИСТРАЦИЯ ПРОМЫШЛЕННОВСКОГО ОКРУГА (УЖС ПРОМЫШЛЕННОВСКОГО МУНИЦИПАЛЬНОГО ОКРУГА)</t>
  </si>
  <si>
    <t>ООО БИОИНДУСТРИЯ</t>
  </si>
  <si>
    <t>4212038941</t>
  </si>
  <si>
    <t>ООО КРИСТАЛЛ</t>
  </si>
  <si>
    <t>4212042257</t>
  </si>
  <si>
    <t>ООО "АЛЬТЕРНАТИВА"</t>
  </si>
  <si>
    <t>4212042352</t>
  </si>
  <si>
    <t>ООО АВТОПАН</t>
  </si>
  <si>
    <t>4212044046</t>
  </si>
  <si>
    <t>ООО "ОКУНЕВСКАЯ ФЕРМА"</t>
  </si>
  <si>
    <t>КХ КРЕСТЬЯНСКОЕ ХОЗЯЙСТВО "ХРЯПИН"</t>
  </si>
  <si>
    <t>ЗАКРЫТОЕ АКЦИОНЕРНОЕ ОБЩЕСТВО "УДАРНИК ПОЛЕЙ"</t>
  </si>
  <si>
    <t>АО "Ваганово"</t>
  </si>
  <si>
    <t>АДМИНИСТРАЦИЯ ПРОМЫШЛЕННОВСКОГО ОКРУГА (МБОУ "ТАРАСОВСКАЯ СОШ")</t>
  </si>
  <si>
    <t>ФИНАНСОВОЕ УПРАВЛЕНИЕ ПРОМЫШЛЕННОВСКОГО ОКРУГА (МБУ "КЦСОН")</t>
  </si>
  <si>
    <t>МИНФИН КУЗБАССА (ФИНАНСОВОЕ УПРАВЛЕНИЕ ПРОМЫШЛЕННОВСКОГО ОКРУГА)</t>
  </si>
  <si>
    <t>МИНФИН КУЗБАССА (ГБУЗ ПРБ)</t>
  </si>
  <si>
    <t>ФХ Кугель Владимир Густович</t>
  </si>
  <si>
    <t>ФИНАНСОВОЕ УПРАВЛЕНИЕ ПРОМЫШЛЕННОВСКОГО ОКРУГА (КУМИ АДМИНИСТРАЦИИ ПРОМЫШЛЕННОВСКОГО МУНИЦИПАЛЬНОГО ОКРУГА)</t>
  </si>
  <si>
    <t>МИНФИН КУЗБАССА (ГКУ ЦЗН Промышленновского района)</t>
  </si>
  <si>
    <t>МИНФИН КУЗБАССА (ГБ НОУ "ГУБЕРНАТОРСКАЯ КАДЕТСКАЯ ШКОЛА-ИНТЕРНАТ МЧС")</t>
  </si>
  <si>
    <t>МУНИЦИПАЛЬНОЕ БЮДЖЕТНОЕ ОБЩЕОБРАЗОВАТЕЛЬНОЕ УЧРЕЖДЕНИЕ ПРОМЫШЛЕННОВСКАЯ СРЕДНЯЯ ОБЩЕОБРАЗОВАТЕЛЬНАЯ ШКОЛА №56</t>
  </si>
  <si>
    <t>4240006099</t>
  </si>
  <si>
    <t>ООО "Лебеди"</t>
  </si>
  <si>
    <t>ПК "СМАК"</t>
  </si>
  <si>
    <t>4240007303</t>
  </si>
  <si>
    <t>МИНФИН КУЗБАССА (ГБУ "ПРОМЫШЛЕННОВСКАЯ СББЖ")</t>
  </si>
  <si>
    <t>МИНФИН КУЗБАССА (ГБУ "ПРОМЫШЛЕННОВСКАЯ МВЛ")</t>
  </si>
  <si>
    <t>реорган.</t>
  </si>
  <si>
    <t>УПРАВЛЕНИЕ ОБРАЗОВАНИЯ АДМИНИСТРАЦИИ ПРОМЫШЛЕННОВСКОГО МУНИЦИПАЛЬНОГО ОКРУГА</t>
  </si>
  <si>
    <t>4240007487</t>
  </si>
  <si>
    <t>АДМИНИСТРАЦИЯ ПРОМЫШЛЕННОВСКОГО ОКРУГА (УКМПСТ ПРОМЫШЛЕННОВСКОГО ОКРУГА)</t>
  </si>
  <si>
    <t>куми</t>
  </si>
  <si>
    <t>ООО "ПИВОВАРНЯ"ЛОБАНОВА"</t>
  </si>
  <si>
    <t>ЧАСТНОЕ УЧРЕЖДЕНИЕ ДОПОЛНИТЕЛЬНОГО ПРОФЕССИОНАЛЬНОГО ОБРАЗОВАНИЯ ЦЕНТР ПОДГОТОВКИ РАБОЧИХ КАДРОВ</t>
  </si>
  <si>
    <t>4240010105</t>
  </si>
  <si>
    <t>ООО "Аэродром Танай"</t>
  </si>
  <si>
    <t>с учетом уровня соб-ти</t>
  </si>
  <si>
    <t>в доле округа, без учета уровня соб-ти (от 5-мн)</t>
  </si>
  <si>
    <t>Оценка и прогноз земельного налога в бюджет Промышленновского МО на 2023 -2026гг</t>
  </si>
  <si>
    <t>План 2023г</t>
  </si>
  <si>
    <t xml:space="preserve">Оценка 2023г </t>
  </si>
  <si>
    <r>
      <rPr>
        <b/>
        <i/>
        <u/>
        <sz val="10"/>
        <color indexed="8"/>
        <rFont val="ITC Avant Garde Gothic"/>
        <family val="2"/>
      </rPr>
      <t>Оценка на 2023г</t>
    </r>
    <r>
      <rPr>
        <i/>
        <sz val="10"/>
        <color indexed="8"/>
        <rFont val="ITC Avant Garde Gothic"/>
        <family val="2"/>
      </rPr>
      <t xml:space="preserve"> снижение относительно плановых назначений 2023г в результате оплаты налога учреждениями образования и культуры в 2022г в полной сумме.  В новых условиях (ЕНС и единый период оплаты налога) в 2023г поступят платежи только за 3 квартала текущего года (культура и образование)</t>
    </r>
  </si>
  <si>
    <t>По данным администратора по физлицам начисления 11177т.р.  С учетом уровня собираемости (90%) оценка по 2023г -  10 059т.р.  Оставила свою расчетную цифру 10 084т.р.</t>
  </si>
  <si>
    <r>
      <rPr>
        <b/>
        <i/>
        <u/>
        <sz val="10"/>
        <color indexed="8"/>
        <rFont val="ITC Avant Garde Gothic"/>
        <family val="2"/>
      </rPr>
      <t>Прогноз на 2024-2025гг</t>
    </r>
    <r>
      <rPr>
        <i/>
        <sz val="10"/>
        <color indexed="8"/>
        <rFont val="ITC Avant Garde Gothic"/>
        <family val="2"/>
      </rPr>
      <t xml:space="preserve"> с учетом результатов переоценки и в соответствии с положениями ст.391 НК РФ об определении налоговой базы за налоговый период 2023г (по физлицам в 2024г снижение произойдет по ЗУ для ИП).  </t>
    </r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</si>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</sst>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ITC Avant Garde Gothic"/>
      <family val="2"/>
    </font>
    <font>
      <sz val="11"/>
      <color theme="1"/>
      <name val="ITC Avant Garde Gothic"/>
      <family val="2"/>
    </font>
    <font>
      <i/>
      <sz val="8"/>
      <color theme="1"/>
      <name val="ITC Avant Garde Gothic"/>
      <family val="2"/>
    </font>
    <font>
      <i/>
      <sz val="10"/>
      <color theme="1"/>
      <name val="ITC Avant Garde Gothic"/>
      <family val="2"/>
    </font>
    <font>
      <i/>
      <sz val="11"/>
      <color theme="1"/>
      <name val="ITC Avant Garde Gothic"/>
      <family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1"/>
      <color theme="1"/>
      <name val="ITC Avant Garde Gothic"/>
      <family val="2"/>
    </font>
    <font>
      <b/>
      <i/>
      <sz val="10"/>
      <color theme="1"/>
      <name val="ITC Avant Garde Gothic"/>
      <family val="2"/>
    </font>
    <font>
      <i/>
      <sz val="10"/>
      <name val="ITC Avant Garde Gothic"/>
      <family val="2"/>
    </font>
    <font>
      <b/>
      <i/>
      <sz val="12"/>
      <color theme="1"/>
      <name val="ITC Avant Garde Gothic"/>
      <family val="2"/>
    </font>
    <font>
      <i/>
      <sz val="11"/>
      <color theme="1"/>
      <name val="Calibri"/>
      <family val="2"/>
      <charset val="204"/>
      <scheme val="minor"/>
    </font>
    <font>
      <i/>
      <sz val="9"/>
      <color theme="1"/>
      <name val="ITC Avant Garde Gothic"/>
      <family val="2"/>
    </font>
    <font>
      <b/>
      <i/>
      <sz val="9"/>
      <color theme="1"/>
      <name val="ITC Avant Garde Gothic"/>
      <family val="2"/>
    </font>
    <font>
      <b/>
      <i/>
      <sz val="10"/>
      <name val="Arial"/>
      <family val="2"/>
      <charset val="204"/>
    </font>
    <font>
      <b/>
      <i/>
      <sz val="10"/>
      <name val="ITC Avant Garde Gothic"/>
      <family val="2"/>
    </font>
    <font>
      <sz val="7"/>
      <name val="ITC Avant Garde Gothic"/>
      <family val="2"/>
    </font>
    <font>
      <b/>
      <i/>
      <sz val="11"/>
      <color rgb="FF0033CC"/>
      <name val="ITC Avant Garde Gothic"/>
      <family val="2"/>
    </font>
    <font>
      <b/>
      <i/>
      <sz val="11"/>
      <color theme="1"/>
      <name val="Calibri"/>
      <family val="2"/>
      <charset val="204"/>
      <scheme val="minor"/>
    </font>
    <font>
      <sz val="7"/>
      <name val="Arial Cyr"/>
    </font>
    <font>
      <i/>
      <sz val="8"/>
      <name val="ITC Avant Garde Gothic"/>
      <family val="2"/>
    </font>
    <font>
      <i/>
      <sz val="11"/>
      <color rgb="FFFF0000"/>
      <name val="ITC Avant Garde Gothic"/>
      <family val="2"/>
    </font>
    <font>
      <sz val="8"/>
      <name val="ITC Avant Garde Gothic"/>
      <family val="2"/>
    </font>
    <font>
      <sz val="8"/>
      <name val="Arial Cyr"/>
    </font>
    <font>
      <b/>
      <i/>
      <sz val="8"/>
      <color theme="1"/>
      <name val="ITC Avant Garde Gothic"/>
      <family val="2"/>
    </font>
    <font>
      <sz val="9"/>
      <color theme="1"/>
      <name val="ITC Avant Garde Gothic"/>
      <family val="2"/>
    </font>
    <font>
      <i/>
      <sz val="9"/>
      <color theme="1"/>
      <name val="Calibri"/>
      <family val="2"/>
      <charset val="204"/>
      <scheme val="minor"/>
    </font>
    <font>
      <i/>
      <sz val="10"/>
      <color indexed="8"/>
      <name val="ITC Avant Garde Gothic"/>
      <family val="2"/>
    </font>
    <font>
      <b/>
      <i/>
      <u/>
      <sz val="10"/>
      <color indexed="8"/>
      <name val="ITC Avant Garde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0" fontId="3" fillId="0" borderId="0" xfId="0" applyFont="1"/>
    <xf numFmtId="0" fontId="10" fillId="2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/>
    <xf numFmtId="3" fontId="2" fillId="2" borderId="1" xfId="0" applyNumberFormat="1" applyFont="1" applyFill="1" applyBorder="1"/>
    <xf numFmtId="0" fontId="1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6" fillId="5" borderId="1" xfId="0" applyNumberFormat="1" applyFont="1" applyFill="1" applyBorder="1"/>
    <xf numFmtId="3" fontId="6" fillId="4" borderId="1" xfId="0" applyNumberFormat="1" applyFont="1" applyFill="1" applyBorder="1"/>
    <xf numFmtId="0" fontId="10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5" fillId="4" borderId="1" xfId="0" applyFont="1" applyFill="1" applyBorder="1"/>
    <xf numFmtId="0" fontId="13" fillId="0" borderId="3" xfId="0" applyFont="1" applyBorder="1" applyAlignment="1">
      <alignment wrapText="1"/>
    </xf>
    <xf numFmtId="0" fontId="12" fillId="0" borderId="0" xfId="0" applyFont="1" applyAlignment="1"/>
    <xf numFmtId="3" fontId="19" fillId="0" borderId="1" xfId="0" applyNumberFormat="1" applyFont="1" applyBorder="1"/>
    <xf numFmtId="0" fontId="3" fillId="0" borderId="0" xfId="0" applyFont="1" applyBorder="1"/>
    <xf numFmtId="3" fontId="3" fillId="0" borderId="0" xfId="0" applyNumberFormat="1" applyFont="1"/>
    <xf numFmtId="0" fontId="6" fillId="0" borderId="0" xfId="0" applyFont="1" applyAlignment="1"/>
    <xf numFmtId="0" fontId="21" fillId="2" borderId="2" xfId="0" applyFont="1" applyFill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0" borderId="1" xfId="0" applyFont="1" applyBorder="1"/>
    <xf numFmtId="0" fontId="22" fillId="5" borderId="1" xfId="0" applyFont="1" applyFill="1" applyBorder="1" applyAlignment="1">
      <alignment vertical="center" wrapText="1"/>
    </xf>
    <xf numFmtId="0" fontId="11" fillId="0" borderId="1" xfId="0" applyFont="1" applyBorder="1"/>
    <xf numFmtId="0" fontId="11" fillId="5" borderId="1" xfId="0" applyFont="1" applyFill="1" applyBorder="1"/>
    <xf numFmtId="0" fontId="17" fillId="0" borderId="1" xfId="0" applyFont="1" applyBorder="1" applyAlignment="1">
      <alignment horizontal="center" vertical="center" wrapText="1"/>
    </xf>
    <xf numFmtId="3" fontId="11" fillId="5" borderId="1" xfId="0" applyNumberFormat="1" applyFont="1" applyFill="1" applyBorder="1"/>
    <xf numFmtId="3" fontId="11" fillId="0" borderId="1" xfId="0" applyNumberFormat="1" applyFont="1" applyBorder="1"/>
    <xf numFmtId="0" fontId="6" fillId="4" borderId="1" xfId="0" applyFont="1" applyFill="1" applyBorder="1"/>
    <xf numFmtId="0" fontId="6" fillId="5" borderId="1" xfId="0" applyFont="1" applyFill="1" applyBorder="1"/>
    <xf numFmtId="0" fontId="16" fillId="3" borderId="1" xfId="0" applyFont="1" applyFill="1" applyBorder="1"/>
    <xf numFmtId="3" fontId="2" fillId="3" borderId="1" xfId="0" applyNumberFormat="1" applyFont="1" applyFill="1" applyBorder="1"/>
    <xf numFmtId="0" fontId="6" fillId="0" borderId="0" xfId="0" applyFont="1"/>
    <xf numFmtId="0" fontId="6" fillId="0" borderId="1" xfId="0" applyFont="1" applyBorder="1" applyAlignment="1">
      <alignment horizontal="centerContinuous"/>
    </xf>
    <xf numFmtId="3" fontId="6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Continuous" wrapText="1"/>
    </xf>
    <xf numFmtId="4" fontId="5" fillId="0" borderId="1" xfId="0" applyNumberFormat="1" applyFont="1" applyBorder="1"/>
    <xf numFmtId="0" fontId="9" fillId="0" borderId="0" xfId="0" applyFont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1" fillId="2" borderId="1" xfId="0" applyFont="1" applyFill="1" applyBorder="1" applyAlignment="1">
      <alignment horizontal="center" vertical="center" wrapText="1"/>
    </xf>
    <xf numFmtId="0" fontId="13" fillId="0" borderId="9" xfId="0" applyFont="1" applyBorder="1" applyAlignment="1"/>
    <xf numFmtId="0" fontId="13" fillId="0" borderId="3" xfId="0" applyFont="1" applyBorder="1" applyAlignment="1">
      <alignment horizontal="left"/>
    </xf>
    <xf numFmtId="3" fontId="9" fillId="0" borderId="1" xfId="0" applyNumberFormat="1" applyFont="1" applyBorder="1" applyAlignment="1">
      <alignment horizontal="right"/>
    </xf>
    <xf numFmtId="0" fontId="20" fillId="0" borderId="0" xfId="0" applyFont="1"/>
    <xf numFmtId="0" fontId="25" fillId="2" borderId="1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3" fontId="9" fillId="4" borderId="1" xfId="0" applyNumberFormat="1" applyFont="1" applyFill="1" applyBorder="1"/>
    <xf numFmtId="3" fontId="9" fillId="5" borderId="1" xfId="0" applyNumberFormat="1" applyFont="1" applyFill="1" applyBorder="1"/>
    <xf numFmtId="0" fontId="5" fillId="0" borderId="0" xfId="0" applyFont="1"/>
    <xf numFmtId="0" fontId="15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49" fontId="14" fillId="0" borderId="0" xfId="0" applyNumberFormat="1" applyFont="1"/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/>
    <xf numFmtId="4" fontId="14" fillId="0" borderId="1" xfId="0" applyNumberFormat="1" applyFont="1" applyBorder="1"/>
    <xf numFmtId="4" fontId="14" fillId="2" borderId="1" xfId="0" applyNumberFormat="1" applyFont="1" applyFill="1" applyBorder="1"/>
    <xf numFmtId="4" fontId="5" fillId="4" borderId="1" xfId="0" applyNumberFormat="1" applyFont="1" applyFill="1" applyBorder="1"/>
    <xf numFmtId="0" fontId="15" fillId="4" borderId="1" xfId="0" applyFont="1" applyFill="1" applyBorder="1"/>
    <xf numFmtId="4" fontId="15" fillId="4" borderId="1" xfId="0" applyNumberFormat="1" applyFont="1" applyFill="1" applyBorder="1"/>
    <xf numFmtId="4" fontId="10" fillId="4" borderId="1" xfId="0" applyNumberFormat="1" applyFont="1" applyFill="1" applyBorder="1"/>
    <xf numFmtId="0" fontId="27" fillId="0" borderId="1" xfId="0" applyFont="1" applyBorder="1"/>
    <xf numFmtId="0" fontId="28" fillId="0" borderId="10" xfId="0" applyFont="1" applyBorder="1" applyAlignment="1"/>
    <xf numFmtId="0" fontId="27" fillId="0" borderId="1" xfId="0" applyFont="1" applyBorder="1" applyAlignment="1">
      <alignment horizontal="center" vertical="center"/>
    </xf>
    <xf numFmtId="0" fontId="14" fillId="0" borderId="1" xfId="0" applyFont="1" applyBorder="1"/>
    <xf numFmtId="0" fontId="27" fillId="0" borderId="1" xfId="0" applyFont="1" applyBorder="1" applyAlignment="1">
      <alignment wrapText="1"/>
    </xf>
    <xf numFmtId="0" fontId="9" fillId="0" borderId="0" xfId="0" applyFont="1" applyAlignment="1">
      <alignment horizontal="centerContinuous" vertical="center"/>
    </xf>
    <xf numFmtId="0" fontId="9" fillId="3" borderId="2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3" borderId="1" xfId="0" applyFont="1" applyFill="1" applyBorder="1"/>
    <xf numFmtId="3" fontId="6" fillId="2" borderId="1" xfId="0" applyNumberFormat="1" applyFont="1" applyFill="1" applyBorder="1" applyAlignment="1">
      <alignment vertical="center"/>
    </xf>
    <xf numFmtId="0" fontId="5" fillId="3" borderId="1" xfId="0" applyFont="1" applyFill="1" applyBorder="1" applyAlignment="1"/>
    <xf numFmtId="0" fontId="5" fillId="3" borderId="1" xfId="0" applyFont="1" applyFill="1" applyBorder="1" applyAlignment="1">
      <alignment horizontal="left" indent="2"/>
    </xf>
    <xf numFmtId="3" fontId="11" fillId="2" borderId="1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left" wrapText="1" indent="2"/>
    </xf>
    <xf numFmtId="0" fontId="10" fillId="3" borderId="2" xfId="0" applyFont="1" applyFill="1" applyBorder="1" applyAlignment="1">
      <alignment horizontal="right"/>
    </xf>
    <xf numFmtId="3" fontId="9" fillId="0" borderId="1" xfId="0" applyNumberFormat="1" applyFont="1" applyBorder="1" applyAlignment="1">
      <alignment vertical="center"/>
    </xf>
    <xf numFmtId="0" fontId="9" fillId="3" borderId="1" xfId="0" applyFont="1" applyFill="1" applyBorder="1" applyAlignment="1">
      <alignment horizontal="center"/>
    </xf>
    <xf numFmtId="3" fontId="6" fillId="0" borderId="1" xfId="0" applyNumberFormat="1" applyFont="1" applyBorder="1" applyAlignment="1">
      <alignment vertical="center"/>
    </xf>
    <xf numFmtId="3" fontId="9" fillId="2" borderId="1" xfId="0" applyNumberFormat="1" applyFont="1" applyFill="1" applyBorder="1" applyAlignment="1">
      <alignment vertical="center"/>
    </xf>
    <xf numFmtId="0" fontId="10" fillId="3" borderId="4" xfId="0" applyFont="1" applyFill="1" applyBorder="1"/>
    <xf numFmtId="3" fontId="9" fillId="3" borderId="5" xfId="0" applyNumberFormat="1" applyFont="1" applyFill="1" applyBorder="1" applyAlignment="1">
      <alignment vertical="center"/>
    </xf>
    <xf numFmtId="3" fontId="2" fillId="6" borderId="1" xfId="0" applyNumberFormat="1" applyFont="1" applyFill="1" applyBorder="1"/>
    <xf numFmtId="0" fontId="5" fillId="0" borderId="2" xfId="0" applyFont="1" applyBorder="1" applyAlignment="1">
      <alignment horizontal="centerContinuous" wrapText="1"/>
    </xf>
    <xf numFmtId="3" fontId="6" fillId="0" borderId="2" xfId="0" applyNumberFormat="1" applyFont="1" applyBorder="1" applyAlignment="1">
      <alignment horizontal="center" vertical="center"/>
    </xf>
    <xf numFmtId="0" fontId="0" fillId="0" borderId="2" xfId="0" applyBorder="1"/>
    <xf numFmtId="0" fontId="5" fillId="0" borderId="6" xfId="0" applyFont="1" applyBorder="1" applyAlignment="1">
      <alignment horizontal="centerContinuous" wrapText="1"/>
    </xf>
    <xf numFmtId="164" fontId="6" fillId="0" borderId="6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centerContinuous" wrapText="1"/>
    </xf>
    <xf numFmtId="0" fontId="6" fillId="0" borderId="14" xfId="0" applyFont="1" applyBorder="1" applyAlignment="1">
      <alignment horizontal="centerContinuous" wrapText="1"/>
    </xf>
    <xf numFmtId="3" fontId="6" fillId="0" borderId="14" xfId="0" applyNumberFormat="1" applyFont="1" applyBorder="1" applyAlignment="1">
      <alignment horizontal="center" vertical="center"/>
    </xf>
    <xf numFmtId="3" fontId="9" fillId="2" borderId="14" xfId="0" applyNumberFormat="1" applyFont="1" applyFill="1" applyBorder="1" applyAlignment="1">
      <alignment horizontal="center" vertical="center"/>
    </xf>
    <xf numFmtId="3" fontId="6" fillId="3" borderId="14" xfId="0" applyNumberFormat="1" applyFont="1" applyFill="1" applyBorder="1" applyAlignment="1">
      <alignment horizontal="center" vertical="center"/>
    </xf>
    <xf numFmtId="3" fontId="6" fillId="3" borderId="15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21" fillId="5" borderId="2" xfId="0" applyFont="1" applyFill="1" applyBorder="1" applyAlignment="1">
      <alignment horizontal="center" vertical="center" wrapText="1"/>
    </xf>
    <xf numFmtId="0" fontId="21" fillId="5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5" fillId="0" borderId="0" xfId="0" applyFont="1" applyAlignment="1">
      <alignment horizontal="left" wrapText="1"/>
    </xf>
    <xf numFmtId="0" fontId="29" fillId="0" borderId="0" xfId="0" applyFont="1" applyAlignment="1">
      <alignment horizontal="left" wrapText="1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1:I21"/>
  <sheetViews>
    <sheetView workbookViewId="0">
      <selection activeCell="I22" sqref="A1:I22"/>
    </sheetView>
  </sheetViews>
  <sheetFormatPr defaultRowHeight="15" x14ac:dyDescent="0.25"/>
  <cols>
    <col min="1" max="1" width="12" customWidth="1"/>
    <col min="3" max="3" width="13.28515625" customWidth="1"/>
    <col min="4" max="4" width="11.42578125" customWidth="1"/>
    <col min="5" max="5" width="13.28515625" customWidth="1"/>
    <col min="6" max="6" width="12.42578125" customWidth="1"/>
    <col min="7" max="7" width="14.85546875" customWidth="1"/>
    <col min="8" max="8" width="12.85546875" customWidth="1"/>
    <col min="9" max="9" width="16.28515625" customWidth="1"/>
  </cols>
  <sheetData>
    <row r="1" spans="1:9" x14ac:dyDescent="0.25">
      <c r="H1" s="103" t="s">
        <v>198</v>
      </c>
      <c r="I1" s="103"/>
    </row>
    <row r="3" spans="1:9" x14ac:dyDescent="0.25">
      <c r="A3" s="106" t="s">
        <v>170</v>
      </c>
      <c r="B3" s="106"/>
      <c r="C3" s="106"/>
      <c r="D3" s="106"/>
      <c r="E3" s="106"/>
      <c r="F3" s="106"/>
      <c r="G3" s="106"/>
      <c r="H3" s="106"/>
      <c r="I3" s="106"/>
    </row>
    <row r="4" spans="1:9" x14ac:dyDescent="0.25">
      <c r="A4" s="32"/>
      <c r="B4" s="32"/>
      <c r="C4" s="32"/>
      <c r="D4" s="32"/>
      <c r="E4" s="32"/>
      <c r="F4" s="32"/>
      <c r="G4" s="32"/>
      <c r="H4" s="32"/>
    </row>
    <row r="5" spans="1:9" x14ac:dyDescent="0.25">
      <c r="A5" s="107" t="s">
        <v>177</v>
      </c>
      <c r="B5" s="108"/>
      <c r="C5" s="111" t="s">
        <v>173</v>
      </c>
      <c r="D5" s="112"/>
      <c r="E5" s="113"/>
      <c r="F5" s="33" t="s">
        <v>174</v>
      </c>
      <c r="G5" s="33" t="s">
        <v>175</v>
      </c>
      <c r="H5" s="33"/>
      <c r="I5" s="33"/>
    </row>
    <row r="6" spans="1:9" x14ac:dyDescent="0.25">
      <c r="A6" s="109"/>
      <c r="B6" s="110"/>
      <c r="C6" s="35">
        <v>2020</v>
      </c>
      <c r="D6" s="35">
        <v>2021</v>
      </c>
      <c r="E6" s="35">
        <v>2022</v>
      </c>
      <c r="F6" s="35">
        <v>2023</v>
      </c>
      <c r="G6" s="35">
        <v>2024</v>
      </c>
      <c r="H6" s="35">
        <v>2025</v>
      </c>
      <c r="I6" s="35">
        <v>2026</v>
      </c>
    </row>
    <row r="7" spans="1:9" ht="26.25" x14ac:dyDescent="0.25">
      <c r="A7" s="36" t="s">
        <v>56</v>
      </c>
      <c r="B7" s="36"/>
      <c r="C7" s="34">
        <v>1878</v>
      </c>
      <c r="D7" s="34">
        <v>1989</v>
      </c>
      <c r="E7" s="34">
        <v>2271</v>
      </c>
      <c r="F7" s="34">
        <v>2462</v>
      </c>
      <c r="G7" s="34">
        <f>ROUND(F7*110%,0)</f>
        <v>2708</v>
      </c>
      <c r="H7" s="34">
        <f>ROUND(G7*110%,0)</f>
        <v>2979</v>
      </c>
      <c r="I7" s="34">
        <f>ROUND(H7*1.1,0)</f>
        <v>3277</v>
      </c>
    </row>
    <row r="8" spans="1:9" ht="39" x14ac:dyDescent="0.25">
      <c r="A8" s="36" t="s">
        <v>57</v>
      </c>
      <c r="B8" s="36"/>
      <c r="C8" s="34">
        <v>3990</v>
      </c>
      <c r="D8" s="34">
        <v>3320</v>
      </c>
      <c r="E8" s="34">
        <v>4848</v>
      </c>
      <c r="F8" s="34">
        <v>5548</v>
      </c>
      <c r="G8" s="34">
        <v>4286</v>
      </c>
      <c r="H8" s="34">
        <f>ROUND(G8*110%,0)</f>
        <v>4715</v>
      </c>
      <c r="I8" s="34">
        <f>ROUND(H8*1.1,0)</f>
        <v>5187</v>
      </c>
    </row>
    <row r="9" spans="1:9" x14ac:dyDescent="0.25">
      <c r="A9" s="36" t="s">
        <v>40</v>
      </c>
      <c r="B9" s="36"/>
      <c r="C9" s="34">
        <f>+C8+C7</f>
        <v>5868</v>
      </c>
      <c r="D9" s="34">
        <f t="shared" ref="D9:I9" si="0">+D8+D7</f>
        <v>5309</v>
      </c>
      <c r="E9" s="34">
        <f t="shared" si="0"/>
        <v>7119</v>
      </c>
      <c r="F9" s="34">
        <f t="shared" si="0"/>
        <v>8010</v>
      </c>
      <c r="G9" s="34">
        <f t="shared" si="0"/>
        <v>6994</v>
      </c>
      <c r="H9" s="34">
        <f t="shared" si="0"/>
        <v>7694</v>
      </c>
      <c r="I9" s="34">
        <f t="shared" si="0"/>
        <v>8464</v>
      </c>
    </row>
    <row r="10" spans="1:9" ht="15.75" thickBot="1" x14ac:dyDescent="0.3">
      <c r="A10" s="91" t="s">
        <v>176</v>
      </c>
      <c r="B10" s="91"/>
      <c r="C10" s="92">
        <v>5066</v>
      </c>
      <c r="D10" s="92">
        <v>4957</v>
      </c>
      <c r="E10" s="92">
        <v>4880</v>
      </c>
      <c r="F10" s="93"/>
      <c r="G10" s="93"/>
      <c r="H10" s="93"/>
      <c r="I10" s="93"/>
    </row>
    <row r="11" spans="1:9" ht="22.5" customHeight="1" thickBot="1" x14ac:dyDescent="0.3">
      <c r="A11" s="96" t="s">
        <v>179</v>
      </c>
      <c r="B11" s="97"/>
      <c r="C11" s="98"/>
      <c r="D11" s="98"/>
      <c r="E11" s="99"/>
      <c r="F11" s="100">
        <v>5368</v>
      </c>
      <c r="G11" s="100">
        <v>5752</v>
      </c>
      <c r="H11" s="100">
        <v>6324</v>
      </c>
      <c r="I11" s="101">
        <v>6960</v>
      </c>
    </row>
    <row r="12" spans="1:9" ht="39" x14ac:dyDescent="0.25">
      <c r="A12" s="94" t="s">
        <v>178</v>
      </c>
      <c r="B12" s="94"/>
      <c r="C12" s="95">
        <f>+C10/C9*100</f>
        <v>86.332651670074981</v>
      </c>
      <c r="D12" s="95">
        <f t="shared" ref="D12" si="1">+D10/D9*100</f>
        <v>93.36974948201167</v>
      </c>
      <c r="E12" s="95">
        <f>+E10/E9*100</f>
        <v>68.548953504705707</v>
      </c>
      <c r="F12" s="95">
        <f>+F11/F9*100</f>
        <v>67.016229712858916</v>
      </c>
      <c r="G12" s="95">
        <f>+G11/G9*100</f>
        <v>82.241921647126105</v>
      </c>
      <c r="H12" s="95">
        <f>+H11/H9*100</f>
        <v>82.193917338185599</v>
      </c>
      <c r="I12" s="95">
        <f>+I11/I9*100</f>
        <v>82.230623818525515</v>
      </c>
    </row>
    <row r="15" spans="1:9" ht="31.5" customHeight="1" x14ac:dyDescent="0.25">
      <c r="A15" s="102" t="s">
        <v>50</v>
      </c>
      <c r="B15" s="104" t="s">
        <v>41</v>
      </c>
      <c r="C15" s="104"/>
      <c r="D15" s="105" t="s">
        <v>52</v>
      </c>
      <c r="E15" s="105"/>
      <c r="F15" s="105" t="s">
        <v>54</v>
      </c>
      <c r="G15" s="105"/>
      <c r="H15" s="105" t="s">
        <v>45</v>
      </c>
      <c r="I15" s="105"/>
    </row>
    <row r="16" spans="1:9" ht="52.5" customHeight="1" x14ac:dyDescent="0.25">
      <c r="A16" s="102"/>
      <c r="B16" s="6" t="s">
        <v>40</v>
      </c>
      <c r="C16" s="3" t="s">
        <v>42</v>
      </c>
      <c r="D16" s="7" t="s">
        <v>43</v>
      </c>
      <c r="E16" s="7" t="s">
        <v>44</v>
      </c>
      <c r="F16" s="7" t="s">
        <v>53</v>
      </c>
      <c r="G16" s="7" t="s">
        <v>55</v>
      </c>
      <c r="H16" s="7" t="s">
        <v>46</v>
      </c>
      <c r="I16" s="7" t="s">
        <v>47</v>
      </c>
    </row>
    <row r="17" spans="1:9" x14ac:dyDescent="0.25">
      <c r="A17" s="4" t="s">
        <v>48</v>
      </c>
      <c r="B17" s="5">
        <v>24884</v>
      </c>
      <c r="C17" s="5">
        <v>11492</v>
      </c>
      <c r="D17" s="5">
        <v>17774</v>
      </c>
      <c r="E17" s="5">
        <v>7144</v>
      </c>
      <c r="F17" s="5">
        <v>6682780</v>
      </c>
      <c r="G17" s="5">
        <v>4093674</v>
      </c>
      <c r="H17" s="5">
        <v>5868</v>
      </c>
      <c r="I17" s="5">
        <v>2529</v>
      </c>
    </row>
    <row r="18" spans="1:9" x14ac:dyDescent="0.25">
      <c r="A18" s="4" t="s">
        <v>49</v>
      </c>
      <c r="B18" s="5">
        <v>24774</v>
      </c>
      <c r="C18" s="5">
        <v>10627</v>
      </c>
      <c r="D18" s="5">
        <v>17570</v>
      </c>
      <c r="E18" s="5">
        <v>7126</v>
      </c>
      <c r="F18" s="5">
        <v>6079506</v>
      </c>
      <c r="G18" s="5">
        <v>3681924</v>
      </c>
      <c r="H18" s="5">
        <v>5309</v>
      </c>
      <c r="I18" s="5">
        <v>3322</v>
      </c>
    </row>
    <row r="19" spans="1:9" x14ac:dyDescent="0.25">
      <c r="A19" s="4" t="s">
        <v>171</v>
      </c>
      <c r="B19" s="5">
        <v>25365</v>
      </c>
      <c r="C19" s="5">
        <v>11175</v>
      </c>
      <c r="D19" s="5">
        <v>17769</v>
      </c>
      <c r="E19" s="5">
        <v>7502</v>
      </c>
      <c r="F19" s="5">
        <v>6699528</v>
      </c>
      <c r="G19" s="5">
        <v>4197321</v>
      </c>
      <c r="H19" s="5">
        <v>7119</v>
      </c>
      <c r="I19" s="5">
        <v>2919</v>
      </c>
    </row>
    <row r="20" spans="1:9" x14ac:dyDescent="0.25">
      <c r="A20" s="4" t="s">
        <v>267</v>
      </c>
      <c r="B20" s="90">
        <v>25452</v>
      </c>
      <c r="C20" s="90">
        <v>11258</v>
      </c>
      <c r="D20" s="90">
        <v>17917</v>
      </c>
      <c r="E20" s="90">
        <v>7598</v>
      </c>
      <c r="F20" s="90">
        <v>6749861</v>
      </c>
      <c r="G20" s="90">
        <v>4235951</v>
      </c>
      <c r="H20" s="90">
        <v>8010</v>
      </c>
      <c r="I20" s="90">
        <v>3204</v>
      </c>
    </row>
    <row r="21" spans="1:9" x14ac:dyDescent="0.25">
      <c r="A21" s="30" t="s">
        <v>51</v>
      </c>
      <c r="B21" s="31">
        <f>+B20-B19</f>
        <v>87</v>
      </c>
      <c r="C21" s="31">
        <f t="shared" ref="C21:I21" si="2">+C20-C19</f>
        <v>83</v>
      </c>
      <c r="D21" s="31">
        <f t="shared" si="2"/>
        <v>148</v>
      </c>
      <c r="E21" s="31">
        <f t="shared" si="2"/>
        <v>96</v>
      </c>
      <c r="F21" s="31">
        <f t="shared" si="2"/>
        <v>50333</v>
      </c>
      <c r="G21" s="31">
        <f t="shared" si="2"/>
        <v>38630</v>
      </c>
      <c r="H21" s="31">
        <f t="shared" si="2"/>
        <v>891</v>
      </c>
      <c r="I21" s="31">
        <f t="shared" si="2"/>
        <v>285</v>
      </c>
    </row>
  </sheetData>
  <mergeCells count="9">
    <mergeCell ref="A15:A16"/>
    <mergeCell ref="H1:I1"/>
    <mergeCell ref="B15:C15"/>
    <mergeCell ref="D15:E15"/>
    <mergeCell ref="F15:G15"/>
    <mergeCell ref="H15:I15"/>
    <mergeCell ref="A3:I3"/>
    <mergeCell ref="A5:B6"/>
    <mergeCell ref="C5:E5"/>
  </mergeCells>
  <pageMargins left="0.70866141732283472" right="0.70866141732283472" top="0.74803149606299213" bottom="0.74803149606299213" header="0.31496062992125984" footer="0.31496062992125984"/>
  <pageSetup paperSize="9" firstPageNumber="116" orientation="landscape" useFirstPageNumber="1" r:id="rId1"/>
  <headerFoot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O124"/>
  <sheetViews>
    <sheetView workbookViewId="0">
      <selection activeCell="E11" sqref="A1:E11"/>
    </sheetView>
  </sheetViews>
  <sheetFormatPr defaultColWidth="9.140625" defaultRowHeight="14.25" outlineLevelRow="1" x14ac:dyDescent="0.2"/>
  <cols>
    <col min="1" max="1" width="20.42578125" style="1" customWidth="1"/>
    <col min="2" max="2" width="12.42578125" style="1" customWidth="1"/>
    <col min="3" max="3" width="13.85546875" style="1" customWidth="1"/>
    <col min="4" max="4" width="13.140625" style="1" customWidth="1"/>
    <col min="5" max="5" width="12.5703125" style="1" customWidth="1"/>
    <col min="6" max="7" width="12.7109375" style="1" customWidth="1"/>
    <col min="8" max="8" width="14.5703125" style="1" customWidth="1"/>
    <col min="9" max="9" width="10.28515625" style="1" bestFit="1" customWidth="1"/>
    <col min="10" max="10" width="16.140625" style="1" customWidth="1"/>
    <col min="11" max="11" width="11" style="1" bestFit="1" customWidth="1"/>
    <col min="12" max="12" width="8.5703125" style="1" bestFit="1" customWidth="1"/>
    <col min="13" max="13" width="10.28515625" style="1" bestFit="1" customWidth="1"/>
    <col min="14" max="14" width="15" style="1" customWidth="1"/>
    <col min="15" max="15" width="14" style="1" customWidth="1"/>
    <col min="16" max="16384" width="9.140625" style="1"/>
  </cols>
  <sheetData>
    <row r="1" spans="1:15" x14ac:dyDescent="0.2">
      <c r="D1" s="116" t="s">
        <v>199</v>
      </c>
      <c r="E1" s="116"/>
    </row>
    <row r="2" spans="1:15" ht="25.5" customHeight="1" x14ac:dyDescent="0.25">
      <c r="A2" s="14" t="s">
        <v>201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5" ht="14.25" customHeight="1" x14ac:dyDescent="0.25">
      <c r="A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5" ht="15.75" x14ac:dyDescent="0.25">
      <c r="B4" s="11"/>
      <c r="C4" s="11"/>
      <c r="D4" s="11"/>
      <c r="E4" s="46" t="s">
        <v>16</v>
      </c>
      <c r="F4" s="11"/>
      <c r="G4" s="11"/>
      <c r="H4" s="11"/>
      <c r="I4" s="11"/>
      <c r="J4" s="11"/>
      <c r="K4" s="11"/>
      <c r="L4" s="11"/>
      <c r="M4" s="11"/>
    </row>
    <row r="5" spans="1:15" ht="36.75" x14ac:dyDescent="0.25">
      <c r="A5" s="43" t="s">
        <v>204</v>
      </c>
      <c r="B5" s="39" t="s">
        <v>174</v>
      </c>
      <c r="C5" s="123" t="s">
        <v>175</v>
      </c>
      <c r="D5" s="124"/>
      <c r="E5" s="125"/>
      <c r="H5" s="71" t="s">
        <v>260</v>
      </c>
      <c r="I5" s="69">
        <v>2019</v>
      </c>
      <c r="J5" s="69">
        <v>2020</v>
      </c>
      <c r="K5" s="69">
        <v>2021</v>
      </c>
      <c r="L5" s="69">
        <v>2022</v>
      </c>
      <c r="M5" s="69">
        <v>2023</v>
      </c>
    </row>
    <row r="6" spans="1:15" ht="18.75" customHeight="1" x14ac:dyDescent="0.2">
      <c r="A6" s="68" t="s">
        <v>259</v>
      </c>
      <c r="B6" s="40">
        <v>2023</v>
      </c>
      <c r="C6" s="2">
        <v>2024</v>
      </c>
      <c r="D6" s="10">
        <v>2025</v>
      </c>
      <c r="E6" s="10">
        <v>2026</v>
      </c>
      <c r="H6" s="67" t="s">
        <v>202</v>
      </c>
      <c r="I6" s="70">
        <v>95</v>
      </c>
      <c r="J6" s="70">
        <v>143</v>
      </c>
      <c r="K6" s="70">
        <v>134</v>
      </c>
      <c r="L6" s="70">
        <v>118</v>
      </c>
      <c r="M6" s="70">
        <v>85</v>
      </c>
    </row>
    <row r="7" spans="1:15" ht="15" x14ac:dyDescent="0.25">
      <c r="A7" s="44" t="s">
        <v>202</v>
      </c>
      <c r="B7" s="45">
        <v>85</v>
      </c>
      <c r="C7" s="45">
        <v>118</v>
      </c>
      <c r="D7" s="45">
        <v>118</v>
      </c>
      <c r="E7" s="45">
        <v>118</v>
      </c>
      <c r="H7" s="67" t="s">
        <v>203</v>
      </c>
      <c r="I7" s="70">
        <v>1282</v>
      </c>
      <c r="J7" s="70">
        <v>1315</v>
      </c>
      <c r="K7" s="70">
        <v>1359</v>
      </c>
      <c r="L7" s="70">
        <v>1353</v>
      </c>
      <c r="M7" s="70">
        <v>1308</v>
      </c>
    </row>
    <row r="8" spans="1:15" ht="15" x14ac:dyDescent="0.25">
      <c r="A8" s="13" t="s">
        <v>203</v>
      </c>
      <c r="B8" s="15">
        <v>1190</v>
      </c>
      <c r="C8" s="15">
        <v>1190</v>
      </c>
      <c r="D8" s="15">
        <v>1190</v>
      </c>
      <c r="E8" s="15">
        <v>1190</v>
      </c>
    </row>
    <row r="9" spans="1:15" ht="15" x14ac:dyDescent="0.25">
      <c r="A9" s="13" t="s">
        <v>39</v>
      </c>
      <c r="B9" s="15">
        <v>1275</v>
      </c>
      <c r="C9" s="15">
        <v>1308</v>
      </c>
      <c r="D9" s="15">
        <v>1308</v>
      </c>
      <c r="E9" s="15">
        <v>1308</v>
      </c>
    </row>
    <row r="11" spans="1:15" ht="15" x14ac:dyDescent="0.25">
      <c r="A11"/>
      <c r="B11"/>
      <c r="C11"/>
      <c r="D11"/>
      <c r="E11"/>
      <c r="F11"/>
      <c r="G11"/>
      <c r="H11"/>
      <c r="I11"/>
      <c r="J11"/>
      <c r="K11"/>
      <c r="L11"/>
      <c r="M11"/>
      <c r="N11"/>
    </row>
    <row r="12" spans="1:15" ht="14.25" customHeight="1" x14ac:dyDescent="0.2">
      <c r="A12" s="117" t="s">
        <v>205</v>
      </c>
      <c r="B12" s="119" t="s">
        <v>58</v>
      </c>
      <c r="C12" s="126" t="s">
        <v>59</v>
      </c>
      <c r="D12" s="127"/>
      <c r="E12" s="127"/>
      <c r="F12" s="127"/>
      <c r="G12" s="122" t="s">
        <v>62</v>
      </c>
      <c r="H12" s="119" t="s">
        <v>60</v>
      </c>
      <c r="I12" s="128" t="s">
        <v>61</v>
      </c>
      <c r="J12" s="129"/>
      <c r="K12" s="129"/>
      <c r="L12" s="129"/>
      <c r="M12" s="130"/>
      <c r="N12" s="120" t="s">
        <v>62</v>
      </c>
      <c r="O12" s="114" t="s">
        <v>63</v>
      </c>
    </row>
    <row r="13" spans="1:15" ht="57" customHeight="1" x14ac:dyDescent="0.2">
      <c r="A13" s="118"/>
      <c r="B13" s="119"/>
      <c r="C13" s="47" t="s">
        <v>64</v>
      </c>
      <c r="D13" s="47" t="s">
        <v>65</v>
      </c>
      <c r="E13" s="47" t="s">
        <v>66</v>
      </c>
      <c r="F13" s="48" t="s">
        <v>69</v>
      </c>
      <c r="G13" s="122"/>
      <c r="H13" s="119"/>
      <c r="I13" s="19" t="s">
        <v>67</v>
      </c>
      <c r="J13" s="20" t="s">
        <v>68</v>
      </c>
      <c r="K13" s="42" t="s">
        <v>65</v>
      </c>
      <c r="L13" s="42" t="s">
        <v>66</v>
      </c>
      <c r="M13" s="20" t="s">
        <v>69</v>
      </c>
      <c r="N13" s="121"/>
      <c r="O13" s="115"/>
    </row>
    <row r="14" spans="1:15" x14ac:dyDescent="0.2">
      <c r="A14" s="21" t="s">
        <v>206</v>
      </c>
      <c r="B14" s="22"/>
      <c r="C14" s="23"/>
      <c r="D14" s="23"/>
      <c r="E14" s="23"/>
      <c r="F14" s="23"/>
      <c r="G14" s="23"/>
      <c r="H14" s="24"/>
      <c r="I14" s="23"/>
      <c r="J14" s="23"/>
      <c r="K14" s="23"/>
      <c r="L14" s="23"/>
      <c r="M14" s="23"/>
      <c r="N14" s="23"/>
      <c r="O14" s="24"/>
    </row>
    <row r="15" spans="1:15" x14ac:dyDescent="0.2">
      <c r="A15" s="25">
        <v>2019</v>
      </c>
      <c r="B15" s="26">
        <v>441</v>
      </c>
      <c r="C15" s="27">
        <v>218</v>
      </c>
      <c r="D15" s="27"/>
      <c r="E15" s="27">
        <v>19</v>
      </c>
      <c r="F15" s="27">
        <v>116</v>
      </c>
      <c r="G15" s="27"/>
      <c r="H15" s="26">
        <v>1905</v>
      </c>
      <c r="I15" s="27">
        <v>595</v>
      </c>
      <c r="J15" s="27"/>
      <c r="K15" s="27"/>
      <c r="L15" s="27">
        <v>51</v>
      </c>
      <c r="M15" s="27">
        <v>988</v>
      </c>
      <c r="N15" s="27">
        <v>256</v>
      </c>
      <c r="O15" s="26">
        <v>2362</v>
      </c>
    </row>
    <row r="16" spans="1:15" x14ac:dyDescent="0.2">
      <c r="A16" s="25">
        <v>2020</v>
      </c>
      <c r="B16" s="26">
        <v>621</v>
      </c>
      <c r="C16" s="27">
        <v>248</v>
      </c>
      <c r="D16" s="27"/>
      <c r="E16" s="27">
        <v>54</v>
      </c>
      <c r="F16" s="27">
        <v>162</v>
      </c>
      <c r="G16" s="27"/>
      <c r="H16" s="26">
        <v>2868</v>
      </c>
      <c r="I16" s="27">
        <v>651</v>
      </c>
      <c r="J16" s="27">
        <v>46</v>
      </c>
      <c r="K16" s="27"/>
      <c r="L16" s="27">
        <v>269</v>
      </c>
      <c r="M16" s="27">
        <v>1463</v>
      </c>
      <c r="N16" s="27">
        <v>437</v>
      </c>
      <c r="O16" s="26">
        <v>2571</v>
      </c>
    </row>
    <row r="17" spans="1:15" x14ac:dyDescent="0.2">
      <c r="A17" s="25">
        <v>2021</v>
      </c>
      <c r="B17" s="26">
        <v>545</v>
      </c>
      <c r="C17" s="27">
        <v>237</v>
      </c>
      <c r="D17" s="27"/>
      <c r="E17" s="27">
        <v>50</v>
      </c>
      <c r="F17" s="27">
        <v>121</v>
      </c>
      <c r="G17" s="27"/>
      <c r="H17" s="26">
        <v>2674</v>
      </c>
      <c r="I17" s="27">
        <v>749</v>
      </c>
      <c r="J17" s="27">
        <v>163</v>
      </c>
      <c r="K17" s="27"/>
      <c r="L17" s="27">
        <v>337</v>
      </c>
      <c r="M17" s="27">
        <v>1205</v>
      </c>
      <c r="N17" s="27">
        <v>370</v>
      </c>
      <c r="O17" s="26">
        <v>3188</v>
      </c>
    </row>
    <row r="18" spans="1:15" x14ac:dyDescent="0.2">
      <c r="A18" s="25">
        <v>2022</v>
      </c>
      <c r="B18" s="26">
        <v>526</v>
      </c>
      <c r="C18" s="27">
        <v>245</v>
      </c>
      <c r="D18" s="27">
        <v>0</v>
      </c>
      <c r="E18" s="27">
        <v>12</v>
      </c>
      <c r="F18" s="27">
        <v>120</v>
      </c>
      <c r="G18" s="27">
        <v>138</v>
      </c>
      <c r="H18" s="26">
        <v>2350</v>
      </c>
      <c r="I18" s="27">
        <v>776</v>
      </c>
      <c r="J18" s="27"/>
      <c r="K18" s="27"/>
      <c r="L18" s="27">
        <v>31</v>
      </c>
      <c r="M18" s="27">
        <v>1130</v>
      </c>
      <c r="N18" s="27">
        <v>395</v>
      </c>
      <c r="O18" s="26">
        <v>3885</v>
      </c>
    </row>
    <row r="19" spans="1:15" ht="15" x14ac:dyDescent="0.25">
      <c r="A19" s="28" t="s">
        <v>70</v>
      </c>
      <c r="B19" s="8">
        <f>+B18-B17</f>
        <v>-19</v>
      </c>
      <c r="C19" s="9">
        <f>+C18-C17</f>
        <v>8</v>
      </c>
      <c r="D19" s="9">
        <f t="shared" ref="D19:G19" si="0">+D18-D17</f>
        <v>0</v>
      </c>
      <c r="E19" s="49">
        <f t="shared" si="0"/>
        <v>-38</v>
      </c>
      <c r="F19" s="9">
        <f t="shared" si="0"/>
        <v>-1</v>
      </c>
      <c r="G19" s="9">
        <f t="shared" si="0"/>
        <v>138</v>
      </c>
      <c r="H19" s="8">
        <f>+H18-H17</f>
        <v>-324</v>
      </c>
      <c r="I19" s="9">
        <f t="shared" ref="I19:N19" si="1">+I18-I17</f>
        <v>27</v>
      </c>
      <c r="J19" s="9"/>
      <c r="K19" s="9">
        <f t="shared" si="1"/>
        <v>0</v>
      </c>
      <c r="L19" s="49">
        <f t="shared" si="1"/>
        <v>-306</v>
      </c>
      <c r="M19" s="9">
        <f t="shared" si="1"/>
        <v>-75</v>
      </c>
      <c r="N19" s="9">
        <f t="shared" si="1"/>
        <v>25</v>
      </c>
      <c r="O19" s="50">
        <f>+O18-O17</f>
        <v>697</v>
      </c>
    </row>
    <row r="20" spans="1:15" x14ac:dyDescent="0.2">
      <c r="A20" s="21" t="s">
        <v>207</v>
      </c>
      <c r="B20" s="26"/>
      <c r="C20" s="27"/>
      <c r="D20" s="27"/>
      <c r="E20" s="27"/>
      <c r="F20" s="27"/>
      <c r="G20" s="27"/>
      <c r="H20" s="26"/>
      <c r="I20" s="27"/>
      <c r="J20" s="27"/>
      <c r="K20" s="27"/>
      <c r="L20" s="27"/>
      <c r="M20" s="27"/>
      <c r="N20" s="27"/>
      <c r="O20" s="26"/>
    </row>
    <row r="21" spans="1:15" x14ac:dyDescent="0.2">
      <c r="A21" s="25">
        <v>2019</v>
      </c>
      <c r="B21" s="26">
        <v>13991</v>
      </c>
      <c r="C21" s="27">
        <v>11804</v>
      </c>
      <c r="D21" s="27">
        <v>300</v>
      </c>
      <c r="E21" s="27">
        <v>29</v>
      </c>
      <c r="F21" s="27">
        <v>1192</v>
      </c>
      <c r="G21" s="27">
        <v>594</v>
      </c>
      <c r="H21" s="26">
        <v>25644</v>
      </c>
      <c r="I21" s="27">
        <v>16337</v>
      </c>
      <c r="J21" s="27">
        <v>112</v>
      </c>
      <c r="K21" s="27">
        <v>107</v>
      </c>
      <c r="L21" s="27">
        <v>74</v>
      </c>
      <c r="M21" s="27">
        <v>8058</v>
      </c>
      <c r="N21" s="27">
        <v>1009</v>
      </c>
      <c r="O21" s="26">
        <v>1495</v>
      </c>
    </row>
    <row r="22" spans="1:15" x14ac:dyDescent="0.2">
      <c r="A22" s="25">
        <v>2020</v>
      </c>
      <c r="B22" s="26">
        <v>14244</v>
      </c>
      <c r="C22" s="27">
        <v>12054</v>
      </c>
      <c r="D22" s="27">
        <v>324</v>
      </c>
      <c r="E22" s="27">
        <v>29</v>
      </c>
      <c r="F22" s="27">
        <v>1188</v>
      </c>
      <c r="G22" s="27">
        <v>571</v>
      </c>
      <c r="H22" s="26">
        <v>26297</v>
      </c>
      <c r="I22" s="27">
        <v>17399</v>
      </c>
      <c r="J22" s="27">
        <v>298</v>
      </c>
      <c r="K22" s="27">
        <v>143</v>
      </c>
      <c r="L22" s="27">
        <v>69</v>
      </c>
      <c r="M22" s="27">
        <v>7700</v>
      </c>
      <c r="N22" s="27">
        <v>896</v>
      </c>
      <c r="O22" s="26">
        <v>2731</v>
      </c>
    </row>
    <row r="23" spans="1:15" x14ac:dyDescent="0.2">
      <c r="A23" s="25">
        <v>2021</v>
      </c>
      <c r="B23" s="26">
        <v>13331</v>
      </c>
      <c r="C23" s="27">
        <v>11069</v>
      </c>
      <c r="D23" s="27">
        <v>316</v>
      </c>
      <c r="E23" s="27">
        <v>31</v>
      </c>
      <c r="F23" s="27">
        <v>1187</v>
      </c>
      <c r="G23" s="27">
        <v>647</v>
      </c>
      <c r="H23" s="26">
        <v>27181</v>
      </c>
      <c r="I23" s="27">
        <v>17111</v>
      </c>
      <c r="J23" s="27">
        <v>423</v>
      </c>
      <c r="K23" s="27">
        <v>157</v>
      </c>
      <c r="L23" s="27">
        <v>83</v>
      </c>
      <c r="M23" s="27">
        <v>8626</v>
      </c>
      <c r="N23" s="27">
        <v>1092</v>
      </c>
      <c r="O23" s="26">
        <v>3210</v>
      </c>
    </row>
    <row r="24" spans="1:15" x14ac:dyDescent="0.2">
      <c r="A24" s="25">
        <v>2022</v>
      </c>
      <c r="B24" s="26">
        <v>11990</v>
      </c>
      <c r="C24" s="27">
        <v>9838</v>
      </c>
      <c r="D24" s="27">
        <v>285</v>
      </c>
      <c r="E24" s="27">
        <v>29</v>
      </c>
      <c r="F24" s="27">
        <v>1125</v>
      </c>
      <c r="G24" s="27">
        <v>617</v>
      </c>
      <c r="H24" s="26">
        <v>27057</v>
      </c>
      <c r="I24" s="27">
        <v>17012</v>
      </c>
      <c r="J24" s="27"/>
      <c r="K24" s="27">
        <v>148</v>
      </c>
      <c r="L24" s="27">
        <v>85</v>
      </c>
      <c r="M24" s="27">
        <v>8596</v>
      </c>
      <c r="N24" s="27">
        <v>1091</v>
      </c>
      <c r="O24" s="26">
        <v>4450</v>
      </c>
    </row>
    <row r="25" spans="1:15" ht="15" x14ac:dyDescent="0.25">
      <c r="A25" s="12" t="s">
        <v>70</v>
      </c>
      <c r="B25" s="8">
        <f>+B24-B23</f>
        <v>-1341</v>
      </c>
      <c r="C25" s="49">
        <f>+C24-C23</f>
        <v>-1231</v>
      </c>
      <c r="D25" s="9">
        <f t="shared" ref="D25:G25" si="2">+D24-D23</f>
        <v>-31</v>
      </c>
      <c r="E25" s="9">
        <f t="shared" si="2"/>
        <v>-2</v>
      </c>
      <c r="F25" s="9">
        <f t="shared" si="2"/>
        <v>-62</v>
      </c>
      <c r="G25" s="9">
        <f t="shared" si="2"/>
        <v>-30</v>
      </c>
      <c r="H25" s="8">
        <f>+H24-H23</f>
        <v>-124</v>
      </c>
      <c r="I25" s="9">
        <f t="shared" ref="I25:N25" si="3">+I24-I23</f>
        <v>-99</v>
      </c>
      <c r="J25" s="9"/>
      <c r="K25" s="9">
        <f t="shared" si="3"/>
        <v>-9</v>
      </c>
      <c r="L25" s="9">
        <f t="shared" si="3"/>
        <v>2</v>
      </c>
      <c r="M25" s="9">
        <f t="shared" si="3"/>
        <v>-30</v>
      </c>
      <c r="N25" s="9">
        <f t="shared" si="3"/>
        <v>-1</v>
      </c>
      <c r="O25" s="50">
        <f>+O24-O23</f>
        <v>1240</v>
      </c>
    </row>
    <row r="26" spans="1:15" ht="15" x14ac:dyDescent="0.25">
      <c r="A26" s="12" t="s">
        <v>172</v>
      </c>
      <c r="B26" s="8">
        <f t="shared" ref="B26:O26" si="4">+B25+B19</f>
        <v>-1360</v>
      </c>
      <c r="C26" s="9">
        <f t="shared" si="4"/>
        <v>-1223</v>
      </c>
      <c r="D26" s="9">
        <f t="shared" si="4"/>
        <v>-31</v>
      </c>
      <c r="E26" s="9">
        <f t="shared" si="4"/>
        <v>-40</v>
      </c>
      <c r="F26" s="9">
        <f t="shared" si="4"/>
        <v>-63</v>
      </c>
      <c r="G26" s="9">
        <f t="shared" si="4"/>
        <v>108</v>
      </c>
      <c r="H26" s="8">
        <f t="shared" si="4"/>
        <v>-448</v>
      </c>
      <c r="I26" s="9">
        <f t="shared" si="4"/>
        <v>-72</v>
      </c>
      <c r="J26" s="9"/>
      <c r="K26" s="9">
        <f t="shared" si="4"/>
        <v>-9</v>
      </c>
      <c r="L26" s="9">
        <f t="shared" si="4"/>
        <v>-304</v>
      </c>
      <c r="M26" s="9">
        <f t="shared" si="4"/>
        <v>-105</v>
      </c>
      <c r="N26" s="9">
        <f t="shared" si="4"/>
        <v>24</v>
      </c>
      <c r="O26" s="50">
        <f t="shared" si="4"/>
        <v>1937</v>
      </c>
    </row>
    <row r="27" spans="1:15" x14ac:dyDescent="0.2">
      <c r="A27" s="12"/>
      <c r="B27" s="29"/>
      <c r="C27" s="28"/>
      <c r="D27" s="28"/>
      <c r="E27" s="28"/>
      <c r="F27" s="28"/>
      <c r="G27" s="28"/>
      <c r="H27" s="29"/>
      <c r="I27" s="28"/>
      <c r="J27" s="28"/>
      <c r="K27" s="28"/>
      <c r="L27" s="28"/>
      <c r="M27" s="28"/>
      <c r="N27" s="28"/>
      <c r="O27" s="29"/>
    </row>
    <row r="28" spans="1:15" x14ac:dyDescent="0.2">
      <c r="C28" s="16"/>
      <c r="D28" s="16"/>
    </row>
    <row r="30" spans="1:15" x14ac:dyDescent="0.2">
      <c r="A30" s="51"/>
      <c r="B30" s="52" t="s">
        <v>71</v>
      </c>
      <c r="C30" s="53"/>
      <c r="D30" s="53"/>
      <c r="E30" s="51"/>
      <c r="F30" s="51"/>
      <c r="G30" s="51"/>
    </row>
    <row r="31" spans="1:15" x14ac:dyDescent="0.2">
      <c r="A31" s="51"/>
      <c r="B31" s="54" t="s">
        <v>72</v>
      </c>
      <c r="C31" s="55" t="s">
        <v>208</v>
      </c>
      <c r="D31" s="53"/>
      <c r="E31" s="51"/>
      <c r="F31" s="51"/>
      <c r="G31" s="51"/>
    </row>
    <row r="32" spans="1:15" x14ac:dyDescent="0.2">
      <c r="A32" s="51"/>
      <c r="B32" s="54" t="s">
        <v>73</v>
      </c>
      <c r="C32" s="55" t="s">
        <v>74</v>
      </c>
      <c r="D32" s="53"/>
      <c r="E32" s="51"/>
      <c r="F32" s="51"/>
      <c r="G32" s="51"/>
    </row>
    <row r="33" spans="1:7" x14ac:dyDescent="0.2">
      <c r="A33" s="51"/>
      <c r="B33" s="54" t="s">
        <v>75</v>
      </c>
      <c r="C33" s="55" t="s">
        <v>76</v>
      </c>
      <c r="D33" s="53"/>
      <c r="E33" s="51"/>
      <c r="F33" s="51"/>
      <c r="G33" s="51"/>
    </row>
    <row r="34" spans="1:7" x14ac:dyDescent="0.2">
      <c r="A34" s="51"/>
      <c r="B34" s="54" t="s">
        <v>77</v>
      </c>
      <c r="C34" s="55" t="s">
        <v>209</v>
      </c>
      <c r="D34" s="53"/>
      <c r="E34" s="51"/>
      <c r="F34" s="51"/>
      <c r="G34" s="51"/>
    </row>
    <row r="35" spans="1:7" ht="22.5" x14ac:dyDescent="0.2">
      <c r="A35" s="56" t="s">
        <v>17</v>
      </c>
      <c r="B35" s="56" t="s">
        <v>18</v>
      </c>
      <c r="C35" s="10">
        <v>2021</v>
      </c>
      <c r="D35" s="10">
        <v>2022</v>
      </c>
      <c r="E35" s="57" t="s">
        <v>210</v>
      </c>
      <c r="F35" s="58" t="s">
        <v>211</v>
      </c>
      <c r="G35" s="51"/>
    </row>
    <row r="36" spans="1:7" ht="21.75" hidden="1" outlineLevel="1" x14ac:dyDescent="0.2">
      <c r="A36" s="59" t="s">
        <v>118</v>
      </c>
      <c r="B36" s="60" t="s">
        <v>119</v>
      </c>
      <c r="C36" s="61">
        <v>15396.34</v>
      </c>
      <c r="D36" s="61">
        <v>14445</v>
      </c>
      <c r="E36" s="61">
        <v>32098</v>
      </c>
      <c r="F36" s="37">
        <v>32098</v>
      </c>
      <c r="G36" s="51"/>
    </row>
    <row r="37" spans="1:7" ht="74.25" hidden="1" outlineLevel="1" x14ac:dyDescent="0.2">
      <c r="A37" s="59" t="s">
        <v>212</v>
      </c>
      <c r="B37" s="60" t="s">
        <v>164</v>
      </c>
      <c r="C37" s="61">
        <v>4923.1000000000004</v>
      </c>
      <c r="D37" s="61">
        <v>4688</v>
      </c>
      <c r="E37" s="61">
        <v>3516</v>
      </c>
      <c r="F37" s="37">
        <v>4688</v>
      </c>
      <c r="G37" s="51"/>
    </row>
    <row r="38" spans="1:7" ht="21.75" hidden="1" outlineLevel="1" x14ac:dyDescent="0.2">
      <c r="A38" s="59" t="s">
        <v>213</v>
      </c>
      <c r="B38" s="60" t="s">
        <v>180</v>
      </c>
      <c r="C38" s="61"/>
      <c r="D38" s="61">
        <v>135004.45000000001</v>
      </c>
      <c r="E38" s="61">
        <v>7020</v>
      </c>
      <c r="F38" s="37">
        <v>9360</v>
      </c>
      <c r="G38" s="51"/>
    </row>
    <row r="39" spans="1:7" hidden="1" outlineLevel="1" x14ac:dyDescent="0.2">
      <c r="A39" s="59" t="s">
        <v>214</v>
      </c>
      <c r="B39" s="60" t="s">
        <v>121</v>
      </c>
      <c r="C39" s="61">
        <v>64970</v>
      </c>
      <c r="D39" s="61">
        <v>60976</v>
      </c>
      <c r="E39" s="61">
        <v>7990</v>
      </c>
      <c r="F39" s="37">
        <v>10653</v>
      </c>
      <c r="G39" s="51"/>
    </row>
    <row r="40" spans="1:7" hidden="1" outlineLevel="1" x14ac:dyDescent="0.2">
      <c r="A40" s="59" t="s">
        <v>184</v>
      </c>
      <c r="B40" s="60" t="s">
        <v>120</v>
      </c>
      <c r="C40" s="61">
        <v>1115</v>
      </c>
      <c r="D40" s="61">
        <v>1704.06</v>
      </c>
      <c r="E40" s="61">
        <v>7011</v>
      </c>
      <c r="F40" s="37">
        <v>7011</v>
      </c>
      <c r="G40" s="51"/>
    </row>
    <row r="41" spans="1:7" hidden="1" outlineLevel="1" x14ac:dyDescent="0.2">
      <c r="A41" s="59" t="s">
        <v>215</v>
      </c>
      <c r="B41" s="60" t="s">
        <v>139</v>
      </c>
      <c r="C41" s="61">
        <v>-20940</v>
      </c>
      <c r="D41" s="61">
        <v>30000</v>
      </c>
      <c r="E41" s="61">
        <v>-31101</v>
      </c>
      <c r="F41" s="37">
        <f>+E41</f>
        <v>-31101</v>
      </c>
      <c r="G41" s="51"/>
    </row>
    <row r="42" spans="1:7" hidden="1" outlineLevel="1" x14ac:dyDescent="0.2">
      <c r="A42" s="59" t="s">
        <v>216</v>
      </c>
      <c r="B42" s="60" t="s">
        <v>217</v>
      </c>
      <c r="C42" s="61"/>
      <c r="D42" s="61"/>
      <c r="E42" s="61">
        <v>-2493</v>
      </c>
      <c r="F42" s="37">
        <f>+E42</f>
        <v>-2493</v>
      </c>
      <c r="G42" s="51"/>
    </row>
    <row r="43" spans="1:7" hidden="1" outlineLevel="1" x14ac:dyDescent="0.2">
      <c r="A43" s="59" t="s">
        <v>78</v>
      </c>
      <c r="B43" s="60" t="s">
        <v>79</v>
      </c>
      <c r="C43" s="61">
        <v>263635.90999999997</v>
      </c>
      <c r="D43" s="61">
        <v>156909.81</v>
      </c>
      <c r="E43" s="61">
        <v>98629</v>
      </c>
      <c r="F43" s="37">
        <v>131505</v>
      </c>
      <c r="G43" s="51"/>
    </row>
    <row r="44" spans="1:7" hidden="1" outlineLevel="1" x14ac:dyDescent="0.2">
      <c r="A44" s="59" t="s">
        <v>36</v>
      </c>
      <c r="B44" s="60" t="s">
        <v>37</v>
      </c>
      <c r="C44" s="61">
        <v>83800</v>
      </c>
      <c r="D44" s="61">
        <v>124014</v>
      </c>
      <c r="E44" s="61">
        <v>-33772.89</v>
      </c>
      <c r="F44" s="37">
        <v>-33772.89</v>
      </c>
      <c r="G44" s="51"/>
    </row>
    <row r="45" spans="1:7" ht="21.75" hidden="1" outlineLevel="1" x14ac:dyDescent="0.2">
      <c r="A45" s="59" t="s">
        <v>89</v>
      </c>
      <c r="B45" s="60" t="s">
        <v>90</v>
      </c>
      <c r="C45" s="61">
        <v>1485</v>
      </c>
      <c r="D45" s="61">
        <v>1484.54</v>
      </c>
      <c r="E45" s="61">
        <v>969.79</v>
      </c>
      <c r="F45" s="37">
        <v>1485</v>
      </c>
      <c r="G45" s="51"/>
    </row>
    <row r="46" spans="1:7" hidden="1" outlineLevel="1" x14ac:dyDescent="0.2">
      <c r="A46" s="59" t="s">
        <v>24</v>
      </c>
      <c r="B46" s="60" t="s">
        <v>25</v>
      </c>
      <c r="C46" s="61">
        <v>6438</v>
      </c>
      <c r="D46" s="61">
        <v>1019</v>
      </c>
      <c r="E46" s="61"/>
      <c r="F46" s="37">
        <v>0</v>
      </c>
      <c r="G46" s="51"/>
    </row>
    <row r="47" spans="1:7" hidden="1" outlineLevel="1" x14ac:dyDescent="0.2">
      <c r="A47" s="59" t="s">
        <v>218</v>
      </c>
      <c r="B47" s="60" t="s">
        <v>219</v>
      </c>
      <c r="C47" s="61"/>
      <c r="D47" s="61"/>
      <c r="E47" s="61">
        <v>597</v>
      </c>
      <c r="F47" s="37">
        <v>896</v>
      </c>
      <c r="G47" s="51"/>
    </row>
    <row r="48" spans="1:7" ht="42.75" hidden="1" outlineLevel="1" x14ac:dyDescent="0.2">
      <c r="A48" s="59" t="s">
        <v>220</v>
      </c>
      <c r="B48" s="60" t="s">
        <v>158</v>
      </c>
      <c r="C48" s="61">
        <v>2959.07</v>
      </c>
      <c r="D48" s="61"/>
      <c r="E48" s="61">
        <v>1067</v>
      </c>
      <c r="F48" s="37">
        <v>1423</v>
      </c>
      <c r="G48" s="51"/>
    </row>
    <row r="49" spans="1:7" hidden="1" outlineLevel="1" x14ac:dyDescent="0.2">
      <c r="A49" s="59" t="s">
        <v>100</v>
      </c>
      <c r="B49" s="60" t="s">
        <v>101</v>
      </c>
      <c r="C49" s="61">
        <v>12917.36</v>
      </c>
      <c r="D49" s="61">
        <v>10457</v>
      </c>
      <c r="E49" s="61"/>
      <c r="F49" s="37">
        <v>0</v>
      </c>
      <c r="G49" s="51"/>
    </row>
    <row r="50" spans="1:7" hidden="1" outlineLevel="1" x14ac:dyDescent="0.2">
      <c r="A50" s="59" t="s">
        <v>188</v>
      </c>
      <c r="B50" s="60" t="s">
        <v>136</v>
      </c>
      <c r="C50" s="61">
        <v>134149</v>
      </c>
      <c r="D50" s="61"/>
      <c r="E50" s="61"/>
      <c r="F50" s="37">
        <v>0</v>
      </c>
      <c r="G50" s="51"/>
    </row>
    <row r="51" spans="1:7" ht="53.25" hidden="1" outlineLevel="1" x14ac:dyDescent="0.2">
      <c r="A51" s="59" t="s">
        <v>221</v>
      </c>
      <c r="B51" s="60" t="s">
        <v>159</v>
      </c>
      <c r="C51" s="61">
        <v>2125</v>
      </c>
      <c r="D51" s="61"/>
      <c r="E51" s="61"/>
      <c r="F51" s="37">
        <v>0</v>
      </c>
      <c r="G51" s="51"/>
    </row>
    <row r="52" spans="1:7" hidden="1" outlineLevel="1" x14ac:dyDescent="0.2">
      <c r="A52" s="59" t="s">
        <v>106</v>
      </c>
      <c r="B52" s="60" t="s">
        <v>107</v>
      </c>
      <c r="C52" s="61">
        <v>32615</v>
      </c>
      <c r="D52" s="61">
        <v>24000</v>
      </c>
      <c r="E52" s="61">
        <v>-4563</v>
      </c>
      <c r="F52" s="37">
        <v>-4563</v>
      </c>
      <c r="G52" s="51"/>
    </row>
    <row r="53" spans="1:7" ht="63.75" hidden="1" outlineLevel="1" x14ac:dyDescent="0.2">
      <c r="A53" s="59" t="s">
        <v>222</v>
      </c>
      <c r="B53" s="60" t="s">
        <v>162</v>
      </c>
      <c r="C53" s="61">
        <v>834</v>
      </c>
      <c r="D53" s="61"/>
      <c r="E53" s="61">
        <v>937.5</v>
      </c>
      <c r="F53" s="37">
        <v>1250</v>
      </c>
      <c r="G53" s="51"/>
    </row>
    <row r="54" spans="1:7" hidden="1" outlineLevel="1" x14ac:dyDescent="0.2">
      <c r="A54" s="59" t="s">
        <v>28</v>
      </c>
      <c r="B54" s="60" t="s">
        <v>29</v>
      </c>
      <c r="C54" s="61">
        <v>30000</v>
      </c>
      <c r="D54" s="61">
        <v>131000</v>
      </c>
      <c r="E54" s="61">
        <v>25054</v>
      </c>
      <c r="F54" s="37">
        <v>33405</v>
      </c>
      <c r="G54" s="51"/>
    </row>
    <row r="55" spans="1:7" hidden="1" outlineLevel="1" x14ac:dyDescent="0.2">
      <c r="A55" s="59" t="s">
        <v>104</v>
      </c>
      <c r="B55" s="60" t="s">
        <v>105</v>
      </c>
      <c r="C55" s="61">
        <v>1779.79</v>
      </c>
      <c r="D55" s="61"/>
      <c r="E55" s="61"/>
      <c r="F55" s="37">
        <v>0</v>
      </c>
      <c r="G55" s="51"/>
    </row>
    <row r="56" spans="1:7" hidden="1" outlineLevel="1" x14ac:dyDescent="0.2">
      <c r="A56" s="59" t="s">
        <v>116</v>
      </c>
      <c r="B56" s="60" t="s">
        <v>117</v>
      </c>
      <c r="C56" s="61">
        <v>22106</v>
      </c>
      <c r="D56" s="61">
        <v>3986</v>
      </c>
      <c r="E56" s="61">
        <v>25337</v>
      </c>
      <c r="F56" s="37">
        <v>25337</v>
      </c>
      <c r="G56" s="51"/>
    </row>
    <row r="57" spans="1:7" hidden="1" outlineLevel="1" x14ac:dyDescent="0.2">
      <c r="A57" s="59" t="s">
        <v>122</v>
      </c>
      <c r="B57" s="60" t="s">
        <v>123</v>
      </c>
      <c r="C57" s="61">
        <v>1500</v>
      </c>
      <c r="D57" s="61">
        <v>1000</v>
      </c>
      <c r="E57" s="61">
        <v>891</v>
      </c>
      <c r="F57" s="37">
        <v>1188</v>
      </c>
      <c r="G57" s="51"/>
    </row>
    <row r="58" spans="1:7" hidden="1" outlineLevel="1" x14ac:dyDescent="0.2">
      <c r="A58" s="59" t="s">
        <v>223</v>
      </c>
      <c r="B58" s="60" t="s">
        <v>224</v>
      </c>
      <c r="C58" s="61"/>
      <c r="D58" s="61"/>
      <c r="E58" s="61">
        <v>45</v>
      </c>
      <c r="F58" s="37">
        <v>0</v>
      </c>
      <c r="G58" s="51"/>
    </row>
    <row r="59" spans="1:7" hidden="1" outlineLevel="1" x14ac:dyDescent="0.2">
      <c r="A59" s="59" t="s">
        <v>189</v>
      </c>
      <c r="B59" s="60" t="s">
        <v>190</v>
      </c>
      <c r="C59" s="61"/>
      <c r="D59" s="61">
        <v>261</v>
      </c>
      <c r="E59" s="61">
        <v>70125.070000000007</v>
      </c>
      <c r="F59" s="37">
        <v>70125</v>
      </c>
      <c r="G59" s="51"/>
    </row>
    <row r="60" spans="1:7" hidden="1" outlineLevel="1" x14ac:dyDescent="0.2">
      <c r="A60" s="59" t="s">
        <v>95</v>
      </c>
      <c r="B60" s="60" t="s">
        <v>96</v>
      </c>
      <c r="C60" s="61">
        <v>9378</v>
      </c>
      <c r="D60" s="61">
        <v>2846.89</v>
      </c>
      <c r="E60" s="61"/>
      <c r="F60" s="37">
        <v>0</v>
      </c>
      <c r="G60" s="51"/>
    </row>
    <row r="61" spans="1:7" hidden="1" outlineLevel="1" x14ac:dyDescent="0.2">
      <c r="A61" s="59" t="s">
        <v>145</v>
      </c>
      <c r="B61" s="60" t="s">
        <v>38</v>
      </c>
      <c r="C61" s="61">
        <v>3125.18</v>
      </c>
      <c r="D61" s="61"/>
      <c r="E61" s="61"/>
      <c r="F61" s="37">
        <v>0</v>
      </c>
      <c r="G61" s="51"/>
    </row>
    <row r="62" spans="1:7" hidden="1" outlineLevel="1" x14ac:dyDescent="0.2">
      <c r="A62" s="59" t="s">
        <v>93</v>
      </c>
      <c r="B62" s="60" t="s">
        <v>94</v>
      </c>
      <c r="C62" s="61">
        <v>10120</v>
      </c>
      <c r="D62" s="61">
        <v>9500</v>
      </c>
      <c r="E62" s="61"/>
      <c r="F62" s="37">
        <v>0</v>
      </c>
      <c r="G62" s="51"/>
    </row>
    <row r="63" spans="1:7" hidden="1" outlineLevel="1" x14ac:dyDescent="0.2">
      <c r="A63" s="59" t="s">
        <v>185</v>
      </c>
      <c r="B63" s="60" t="s">
        <v>186</v>
      </c>
      <c r="C63" s="61"/>
      <c r="D63" s="61">
        <v>9435.6299999999992</v>
      </c>
      <c r="E63" s="61">
        <v>14149</v>
      </c>
      <c r="F63" s="37">
        <v>18865</v>
      </c>
      <c r="G63" s="51"/>
    </row>
    <row r="64" spans="1:7" hidden="1" outlineLevel="1" x14ac:dyDescent="0.2">
      <c r="A64" s="59" t="s">
        <v>196</v>
      </c>
      <c r="B64" s="60" t="s">
        <v>197</v>
      </c>
      <c r="C64" s="61">
        <v>752.27</v>
      </c>
      <c r="D64" s="61">
        <v>15711.87</v>
      </c>
      <c r="E64" s="61"/>
      <c r="F64" s="37">
        <v>0</v>
      </c>
      <c r="G64" s="51"/>
    </row>
    <row r="65" spans="1:7" hidden="1" outlineLevel="1" x14ac:dyDescent="0.2">
      <c r="A65" s="59" t="s">
        <v>146</v>
      </c>
      <c r="B65" s="60" t="s">
        <v>147</v>
      </c>
      <c r="C65" s="61">
        <v>1526</v>
      </c>
      <c r="D65" s="61"/>
      <c r="E65" s="61"/>
      <c r="F65" s="37">
        <v>0</v>
      </c>
      <c r="G65" s="51"/>
    </row>
    <row r="66" spans="1:7" hidden="1" outlineLevel="1" x14ac:dyDescent="0.2">
      <c r="A66" s="59" t="s">
        <v>26</v>
      </c>
      <c r="B66" s="60" t="s">
        <v>27</v>
      </c>
      <c r="C66" s="61">
        <v>966.29</v>
      </c>
      <c r="D66" s="61">
        <v>344.74</v>
      </c>
      <c r="E66" s="61">
        <v>8083</v>
      </c>
      <c r="F66" s="37">
        <v>8083</v>
      </c>
      <c r="G66" s="51"/>
    </row>
    <row r="67" spans="1:7" hidden="1" outlineLevel="1" x14ac:dyDescent="0.2">
      <c r="A67" s="59" t="s">
        <v>225</v>
      </c>
      <c r="B67" s="60" t="s">
        <v>226</v>
      </c>
      <c r="C67" s="61"/>
      <c r="D67" s="61"/>
      <c r="E67" s="61">
        <v>782</v>
      </c>
      <c r="F67" s="37">
        <v>782</v>
      </c>
      <c r="G67" s="51"/>
    </row>
    <row r="68" spans="1:7" hidden="1" outlineLevel="1" x14ac:dyDescent="0.2">
      <c r="A68" s="59" t="s">
        <v>227</v>
      </c>
      <c r="B68" s="60" t="s">
        <v>228</v>
      </c>
      <c r="C68" s="61"/>
      <c r="D68" s="61">
        <v>427</v>
      </c>
      <c r="E68" s="61">
        <v>-107</v>
      </c>
      <c r="F68" s="37">
        <v>-107</v>
      </c>
      <c r="G68" s="51"/>
    </row>
    <row r="69" spans="1:7" hidden="1" outlineLevel="1" x14ac:dyDescent="0.2">
      <c r="A69" s="59" t="s">
        <v>229</v>
      </c>
      <c r="B69" s="60" t="s">
        <v>230</v>
      </c>
      <c r="C69" s="61"/>
      <c r="D69" s="61"/>
      <c r="E69" s="61">
        <v>9211</v>
      </c>
      <c r="F69" s="37">
        <v>9211</v>
      </c>
      <c r="G69" s="51"/>
    </row>
    <row r="70" spans="1:7" ht="21.75" hidden="1" outlineLevel="1" x14ac:dyDescent="0.2">
      <c r="A70" s="59" t="s">
        <v>31</v>
      </c>
      <c r="B70" s="60" t="s">
        <v>32</v>
      </c>
      <c r="C70" s="61">
        <v>968.13</v>
      </c>
      <c r="D70" s="61">
        <v>5893.76</v>
      </c>
      <c r="E70" s="61">
        <v>8233</v>
      </c>
      <c r="F70" s="37">
        <v>10977</v>
      </c>
      <c r="G70" s="51"/>
    </row>
    <row r="71" spans="1:7" ht="21.75" hidden="1" outlineLevel="1" x14ac:dyDescent="0.2">
      <c r="A71" s="59" t="s">
        <v>231</v>
      </c>
      <c r="B71" s="60" t="s">
        <v>30</v>
      </c>
      <c r="C71" s="61">
        <v>2012</v>
      </c>
      <c r="D71" s="61">
        <v>106457</v>
      </c>
      <c r="E71" s="61">
        <v>23661.759999999998</v>
      </c>
      <c r="F71" s="37">
        <v>31548</v>
      </c>
      <c r="G71" s="51"/>
    </row>
    <row r="72" spans="1:7" ht="21.75" hidden="1" outlineLevel="1" x14ac:dyDescent="0.2">
      <c r="A72" s="59" t="s">
        <v>232</v>
      </c>
      <c r="B72" s="60" t="s">
        <v>19</v>
      </c>
      <c r="C72" s="61">
        <v>4009</v>
      </c>
      <c r="D72" s="61">
        <v>3888.41</v>
      </c>
      <c r="E72" s="61">
        <v>4485</v>
      </c>
      <c r="F72" s="37">
        <v>5980</v>
      </c>
      <c r="G72" s="51"/>
    </row>
    <row r="73" spans="1:7" ht="42.75" hidden="1" outlineLevel="1" x14ac:dyDescent="0.2">
      <c r="A73" s="59" t="s">
        <v>233</v>
      </c>
      <c r="B73" s="60" t="s">
        <v>83</v>
      </c>
      <c r="C73" s="61">
        <v>145534.65</v>
      </c>
      <c r="D73" s="61"/>
      <c r="E73" s="61">
        <v>80188</v>
      </c>
      <c r="F73" s="37">
        <v>106917</v>
      </c>
      <c r="G73" s="51"/>
    </row>
    <row r="74" spans="1:7" ht="21.75" hidden="1" outlineLevel="1" x14ac:dyDescent="0.2">
      <c r="A74" s="59" t="s">
        <v>91</v>
      </c>
      <c r="B74" s="60" t="s">
        <v>92</v>
      </c>
      <c r="C74" s="61">
        <v>25078</v>
      </c>
      <c r="D74" s="61">
        <v>25078</v>
      </c>
      <c r="E74" s="61">
        <v>18808</v>
      </c>
      <c r="F74" s="37">
        <v>25078</v>
      </c>
      <c r="G74" s="51"/>
    </row>
    <row r="75" spans="1:7" ht="21.75" hidden="1" outlineLevel="1" x14ac:dyDescent="0.2">
      <c r="A75" s="59" t="s">
        <v>183</v>
      </c>
      <c r="B75" s="60" t="s">
        <v>21</v>
      </c>
      <c r="C75" s="61">
        <v>2500</v>
      </c>
      <c r="D75" s="61">
        <v>1750</v>
      </c>
      <c r="E75" s="61">
        <v>866</v>
      </c>
      <c r="F75" s="37">
        <v>1155</v>
      </c>
      <c r="G75" s="51"/>
    </row>
    <row r="76" spans="1:7" hidden="1" outlineLevel="1" x14ac:dyDescent="0.2">
      <c r="A76" s="59" t="s">
        <v>234</v>
      </c>
      <c r="B76" s="60" t="s">
        <v>80</v>
      </c>
      <c r="C76" s="61">
        <v>178000</v>
      </c>
      <c r="D76" s="61">
        <v>333814</v>
      </c>
      <c r="E76" s="61">
        <v>-292993.73</v>
      </c>
      <c r="F76" s="37">
        <v>-292993.73</v>
      </c>
      <c r="G76" s="51"/>
    </row>
    <row r="77" spans="1:7" ht="42.75" hidden="1" outlineLevel="1" x14ac:dyDescent="0.2">
      <c r="A77" s="59" t="s">
        <v>235</v>
      </c>
      <c r="B77" s="60" t="s">
        <v>156</v>
      </c>
      <c r="C77" s="61">
        <v>1500</v>
      </c>
      <c r="D77" s="61"/>
      <c r="E77" s="61">
        <v>-6000</v>
      </c>
      <c r="F77" s="37">
        <v>-6000</v>
      </c>
      <c r="G77" s="51"/>
    </row>
    <row r="78" spans="1:7" ht="53.25" hidden="1" outlineLevel="1" x14ac:dyDescent="0.2">
      <c r="A78" s="59" t="s">
        <v>236</v>
      </c>
      <c r="B78" s="60" t="s">
        <v>157</v>
      </c>
      <c r="C78" s="61">
        <v>8400</v>
      </c>
      <c r="D78" s="61">
        <v>8400</v>
      </c>
      <c r="E78" s="61">
        <v>4315</v>
      </c>
      <c r="F78" s="37">
        <v>5753</v>
      </c>
      <c r="G78" s="51"/>
    </row>
    <row r="79" spans="1:7" ht="53.25" hidden="1" outlineLevel="1" x14ac:dyDescent="0.2">
      <c r="A79" s="59" t="s">
        <v>237</v>
      </c>
      <c r="B79" s="60" t="s">
        <v>165</v>
      </c>
      <c r="C79" s="61">
        <v>1225</v>
      </c>
      <c r="D79" s="61"/>
      <c r="E79" s="61"/>
      <c r="F79" s="37">
        <v>0</v>
      </c>
      <c r="G79" s="51"/>
    </row>
    <row r="80" spans="1:7" ht="21.75" hidden="1" outlineLevel="1" x14ac:dyDescent="0.2">
      <c r="A80" s="59" t="s">
        <v>238</v>
      </c>
      <c r="B80" s="60" t="s">
        <v>153</v>
      </c>
      <c r="C80" s="61">
        <v>91315</v>
      </c>
      <c r="D80" s="61">
        <v>63233.47</v>
      </c>
      <c r="E80" s="61">
        <v>48826</v>
      </c>
      <c r="F80" s="37">
        <v>65101</v>
      </c>
      <c r="G80" s="51"/>
    </row>
    <row r="81" spans="1:7" ht="63.75" hidden="1" outlineLevel="1" x14ac:dyDescent="0.2">
      <c r="A81" s="59" t="s">
        <v>194</v>
      </c>
      <c r="B81" s="60" t="s">
        <v>195</v>
      </c>
      <c r="C81" s="61"/>
      <c r="D81" s="61">
        <v>3543.86</v>
      </c>
      <c r="E81" s="61">
        <v>1417</v>
      </c>
      <c r="F81" s="37">
        <v>1889</v>
      </c>
      <c r="G81" s="51"/>
    </row>
    <row r="82" spans="1:7" hidden="1" outlineLevel="1" x14ac:dyDescent="0.2">
      <c r="A82" s="59" t="s">
        <v>88</v>
      </c>
      <c r="B82" s="60" t="s">
        <v>20</v>
      </c>
      <c r="C82" s="61">
        <v>2060.91</v>
      </c>
      <c r="D82" s="61">
        <v>2002</v>
      </c>
      <c r="E82" s="61">
        <v>1000</v>
      </c>
      <c r="F82" s="37">
        <v>2002</v>
      </c>
      <c r="G82" s="51"/>
    </row>
    <row r="83" spans="1:7" ht="21.75" hidden="1" outlineLevel="1" x14ac:dyDescent="0.2">
      <c r="A83" s="59" t="s">
        <v>239</v>
      </c>
      <c r="B83" s="60" t="s">
        <v>22</v>
      </c>
      <c r="C83" s="61">
        <v>18023.66</v>
      </c>
      <c r="D83" s="61">
        <v>31721.02</v>
      </c>
      <c r="E83" s="61">
        <v>12631.03</v>
      </c>
      <c r="F83" s="37">
        <v>16841</v>
      </c>
      <c r="G83" s="51"/>
    </row>
    <row r="84" spans="1:7" hidden="1" outlineLevel="1" x14ac:dyDescent="0.2">
      <c r="A84" s="59" t="s">
        <v>181</v>
      </c>
      <c r="B84" s="60" t="s">
        <v>182</v>
      </c>
      <c r="C84" s="61"/>
      <c r="D84" s="61">
        <v>250000</v>
      </c>
      <c r="E84" s="61"/>
      <c r="F84" s="37">
        <v>0</v>
      </c>
      <c r="G84" s="51"/>
    </row>
    <row r="85" spans="1:7" ht="85.5" hidden="1" outlineLevel="1" x14ac:dyDescent="0.25">
      <c r="A85" s="59" t="s">
        <v>240</v>
      </c>
      <c r="B85" s="60" t="s">
        <v>155</v>
      </c>
      <c r="C85" s="61">
        <v>434443.51</v>
      </c>
      <c r="D85" s="61">
        <v>262671.28000000003</v>
      </c>
      <c r="E85" s="62">
        <v>129529</v>
      </c>
      <c r="F85" s="63">
        <v>189529</v>
      </c>
      <c r="G85"/>
    </row>
    <row r="86" spans="1:7" ht="32.25" hidden="1" outlineLevel="1" x14ac:dyDescent="0.2">
      <c r="A86" s="59" t="s">
        <v>131</v>
      </c>
      <c r="B86" s="60" t="s">
        <v>132</v>
      </c>
      <c r="C86" s="61">
        <v>12527.28</v>
      </c>
      <c r="D86" s="61">
        <v>12525</v>
      </c>
      <c r="E86" s="61">
        <v>5454</v>
      </c>
      <c r="F86" s="37">
        <v>7272</v>
      </c>
      <c r="G86" s="51"/>
    </row>
    <row r="87" spans="1:7" hidden="1" outlineLevel="1" x14ac:dyDescent="0.2">
      <c r="A87" s="59" t="s">
        <v>86</v>
      </c>
      <c r="B87" s="60" t="s">
        <v>87</v>
      </c>
      <c r="C87" s="61">
        <v>24762</v>
      </c>
      <c r="D87" s="61">
        <v>24762</v>
      </c>
      <c r="E87" s="61">
        <v>18571</v>
      </c>
      <c r="F87" s="37">
        <v>24761</v>
      </c>
      <c r="G87" s="51"/>
    </row>
    <row r="88" spans="1:7" ht="42.75" hidden="1" outlineLevel="1" x14ac:dyDescent="0.2">
      <c r="A88" s="59" t="s">
        <v>241</v>
      </c>
      <c r="B88" s="60" t="s">
        <v>154</v>
      </c>
      <c r="C88" s="61">
        <v>2016</v>
      </c>
      <c r="D88" s="61">
        <v>4000</v>
      </c>
      <c r="E88" s="61">
        <v>1215.54</v>
      </c>
      <c r="F88" s="37">
        <v>1621</v>
      </c>
      <c r="G88" s="51"/>
    </row>
    <row r="89" spans="1:7" ht="53.25" hidden="1" outlineLevel="1" x14ac:dyDescent="0.2">
      <c r="A89" s="59" t="s">
        <v>192</v>
      </c>
      <c r="B89" s="60" t="s">
        <v>193</v>
      </c>
      <c r="C89" s="61"/>
      <c r="D89" s="61">
        <v>145</v>
      </c>
      <c r="E89" s="61">
        <v>870</v>
      </c>
      <c r="F89" s="37">
        <v>1160</v>
      </c>
      <c r="G89" s="51"/>
    </row>
    <row r="90" spans="1:7" ht="42.75" hidden="1" outlineLevel="1" x14ac:dyDescent="0.2">
      <c r="A90" s="59" t="s">
        <v>242</v>
      </c>
      <c r="B90" s="60" t="s">
        <v>150</v>
      </c>
      <c r="C90" s="61">
        <v>29692.91</v>
      </c>
      <c r="D90" s="61">
        <v>20793.72</v>
      </c>
      <c r="E90" s="61">
        <v>-9276.82</v>
      </c>
      <c r="F90" s="37">
        <v>-9276.82</v>
      </c>
      <c r="G90" s="51"/>
    </row>
    <row r="91" spans="1:7" ht="84.75" hidden="1" outlineLevel="1" x14ac:dyDescent="0.2">
      <c r="A91" s="59" t="s">
        <v>243</v>
      </c>
      <c r="B91" s="60" t="s">
        <v>244</v>
      </c>
      <c r="C91" s="61"/>
      <c r="D91" s="61"/>
      <c r="E91" s="61">
        <v>-34</v>
      </c>
      <c r="F91" s="37">
        <v>-34</v>
      </c>
      <c r="G91" s="51"/>
    </row>
    <row r="92" spans="1:7" hidden="1" outlineLevel="1" x14ac:dyDescent="0.2">
      <c r="A92" s="59" t="s">
        <v>137</v>
      </c>
      <c r="B92" s="60" t="s">
        <v>138</v>
      </c>
      <c r="C92" s="61">
        <v>71221</v>
      </c>
      <c r="D92" s="61">
        <v>291077.86</v>
      </c>
      <c r="E92" s="61">
        <v>367203</v>
      </c>
      <c r="F92" s="37">
        <v>367203</v>
      </c>
      <c r="G92" s="51"/>
    </row>
    <row r="93" spans="1:7" hidden="1" outlineLevel="1" x14ac:dyDescent="0.2">
      <c r="A93" s="59" t="s">
        <v>245</v>
      </c>
      <c r="B93" s="60" t="s">
        <v>23</v>
      </c>
      <c r="C93" s="61">
        <v>14402</v>
      </c>
      <c r="D93" s="61">
        <v>36383.93</v>
      </c>
      <c r="E93" s="61">
        <v>106161</v>
      </c>
      <c r="F93" s="37">
        <v>106161</v>
      </c>
      <c r="G93" s="51"/>
    </row>
    <row r="94" spans="1:7" hidden="1" outlineLevel="1" x14ac:dyDescent="0.2">
      <c r="A94" s="59" t="s">
        <v>246</v>
      </c>
      <c r="B94" s="60" t="s">
        <v>247</v>
      </c>
      <c r="C94" s="61"/>
      <c r="D94" s="61">
        <v>357</v>
      </c>
      <c r="E94" s="61">
        <v>714</v>
      </c>
      <c r="F94" s="37">
        <v>952</v>
      </c>
      <c r="G94" s="51"/>
    </row>
    <row r="95" spans="1:7" ht="42.75" hidden="1" outlineLevel="1" x14ac:dyDescent="0.2">
      <c r="A95" s="59" t="s">
        <v>248</v>
      </c>
      <c r="B95" s="60" t="s">
        <v>152</v>
      </c>
      <c r="C95" s="61">
        <v>5627</v>
      </c>
      <c r="D95" s="61">
        <v>10369.209999999999</v>
      </c>
      <c r="E95" s="61">
        <v>4220</v>
      </c>
      <c r="F95" s="37">
        <v>5626</v>
      </c>
      <c r="G95" s="51"/>
    </row>
    <row r="96" spans="1:7" ht="42.75" hidden="1" outlineLevel="1" x14ac:dyDescent="0.2">
      <c r="A96" s="59" t="s">
        <v>249</v>
      </c>
      <c r="B96" s="60" t="s">
        <v>151</v>
      </c>
      <c r="C96" s="61"/>
      <c r="D96" s="61">
        <v>1508</v>
      </c>
      <c r="E96" s="61">
        <v>2591.42</v>
      </c>
      <c r="F96" s="37">
        <v>3455</v>
      </c>
      <c r="G96" s="51"/>
    </row>
    <row r="97" spans="1:7" ht="21.75" hidden="1" outlineLevel="1" x14ac:dyDescent="0.2">
      <c r="A97" s="59" t="s">
        <v>143</v>
      </c>
      <c r="B97" s="60" t="s">
        <v>144</v>
      </c>
      <c r="C97" s="61">
        <v>336632</v>
      </c>
      <c r="D97" s="61">
        <v>86547</v>
      </c>
      <c r="E97" s="61"/>
      <c r="F97" s="37">
        <v>0</v>
      </c>
      <c r="G97" s="51" t="s">
        <v>250</v>
      </c>
    </row>
    <row r="98" spans="1:7" ht="63.75" hidden="1" outlineLevel="1" x14ac:dyDescent="0.2">
      <c r="A98" s="59" t="s">
        <v>251</v>
      </c>
      <c r="B98" s="60" t="s">
        <v>252</v>
      </c>
      <c r="C98" s="61"/>
      <c r="D98" s="61"/>
      <c r="E98" s="61">
        <v>491</v>
      </c>
      <c r="F98" s="37">
        <v>654</v>
      </c>
      <c r="G98" s="51"/>
    </row>
    <row r="99" spans="1:7" hidden="1" outlineLevel="1" x14ac:dyDescent="0.2">
      <c r="A99" s="59" t="s">
        <v>140</v>
      </c>
      <c r="B99" s="60" t="s">
        <v>141</v>
      </c>
      <c r="C99" s="61">
        <v>51599.96</v>
      </c>
      <c r="D99" s="61">
        <v>72259.27</v>
      </c>
      <c r="E99" s="61">
        <v>44444.65</v>
      </c>
      <c r="F99" s="37">
        <v>59260</v>
      </c>
      <c r="G99" s="51"/>
    </row>
    <row r="100" spans="1:7" ht="53.25" hidden="1" outlineLevel="1" x14ac:dyDescent="0.2">
      <c r="A100" s="59" t="s">
        <v>253</v>
      </c>
      <c r="B100" s="60" t="s">
        <v>163</v>
      </c>
      <c r="C100" s="61">
        <v>300</v>
      </c>
      <c r="D100" s="61">
        <v>-1.97</v>
      </c>
      <c r="E100" s="61"/>
      <c r="F100" s="37">
        <v>0</v>
      </c>
      <c r="G100" s="51" t="s">
        <v>254</v>
      </c>
    </row>
    <row r="101" spans="1:7" ht="32.25" hidden="1" outlineLevel="1" x14ac:dyDescent="0.2">
      <c r="A101" s="59" t="s">
        <v>129</v>
      </c>
      <c r="B101" s="60" t="s">
        <v>130</v>
      </c>
      <c r="C101" s="61">
        <v>108215.31</v>
      </c>
      <c r="D101" s="61">
        <v>89948.35</v>
      </c>
      <c r="E101" s="61">
        <v>44464</v>
      </c>
      <c r="F101" s="37">
        <v>59285</v>
      </c>
      <c r="G101" s="51"/>
    </row>
    <row r="102" spans="1:7" hidden="1" outlineLevel="1" x14ac:dyDescent="0.2">
      <c r="A102" s="59" t="s">
        <v>127</v>
      </c>
      <c r="B102" s="60" t="s">
        <v>128</v>
      </c>
      <c r="C102" s="61">
        <v>974.85</v>
      </c>
      <c r="D102" s="61"/>
      <c r="E102" s="61"/>
      <c r="F102" s="37">
        <v>0</v>
      </c>
      <c r="G102" s="51"/>
    </row>
    <row r="103" spans="1:7" hidden="1" outlineLevel="1" x14ac:dyDescent="0.2">
      <c r="A103" s="59" t="s">
        <v>102</v>
      </c>
      <c r="B103" s="60" t="s">
        <v>103</v>
      </c>
      <c r="C103" s="61">
        <v>446.53</v>
      </c>
      <c r="D103" s="61">
        <v>518</v>
      </c>
      <c r="E103" s="61">
        <v>626</v>
      </c>
      <c r="F103" s="37">
        <f>+E103/3*4</f>
        <v>834.66666666666663</v>
      </c>
      <c r="G103" s="51"/>
    </row>
    <row r="104" spans="1:7" hidden="1" outlineLevel="1" x14ac:dyDescent="0.2">
      <c r="A104" s="59" t="s">
        <v>108</v>
      </c>
      <c r="B104" s="60" t="s">
        <v>109</v>
      </c>
      <c r="C104" s="61">
        <v>25000</v>
      </c>
      <c r="D104" s="61"/>
      <c r="E104" s="61"/>
      <c r="F104" s="37">
        <f t="shared" ref="F104:F121" si="5">+E104/3*4</f>
        <v>0</v>
      </c>
      <c r="G104" s="51"/>
    </row>
    <row r="105" spans="1:7" hidden="1" outlineLevel="1" x14ac:dyDescent="0.2">
      <c r="A105" s="59" t="s">
        <v>33</v>
      </c>
      <c r="B105" s="60" t="s">
        <v>34</v>
      </c>
      <c r="C105" s="61">
        <v>9740</v>
      </c>
      <c r="D105" s="61">
        <v>4040</v>
      </c>
      <c r="E105" s="61">
        <v>6725</v>
      </c>
      <c r="F105" s="37">
        <f t="shared" si="5"/>
        <v>8966.6666666666661</v>
      </c>
      <c r="G105" s="51"/>
    </row>
    <row r="106" spans="1:7" hidden="1" outlineLevel="1" x14ac:dyDescent="0.2">
      <c r="A106" s="59" t="s">
        <v>191</v>
      </c>
      <c r="B106" s="60" t="s">
        <v>35</v>
      </c>
      <c r="C106" s="61">
        <v>20647</v>
      </c>
      <c r="D106" s="61">
        <v>45.42</v>
      </c>
      <c r="E106" s="61">
        <v>22897</v>
      </c>
      <c r="F106" s="37">
        <f t="shared" si="5"/>
        <v>30529.333333333332</v>
      </c>
      <c r="G106" s="51"/>
    </row>
    <row r="107" spans="1:7" hidden="1" outlineLevel="1" x14ac:dyDescent="0.2">
      <c r="A107" s="59" t="s">
        <v>112</v>
      </c>
      <c r="B107" s="60" t="s">
        <v>113</v>
      </c>
      <c r="C107" s="61">
        <v>742</v>
      </c>
      <c r="D107" s="61">
        <v>7494.88</v>
      </c>
      <c r="E107" s="61">
        <v>3201</v>
      </c>
      <c r="F107" s="37">
        <f t="shared" si="5"/>
        <v>4268</v>
      </c>
      <c r="G107" s="51"/>
    </row>
    <row r="108" spans="1:7" ht="32.25" hidden="1" outlineLevel="1" x14ac:dyDescent="0.2">
      <c r="A108" s="59" t="s">
        <v>255</v>
      </c>
      <c r="B108" s="60" t="s">
        <v>124</v>
      </c>
      <c r="C108" s="61">
        <v>10125</v>
      </c>
      <c r="D108" s="61">
        <v>-3657.53</v>
      </c>
      <c r="E108" s="61">
        <v>6450</v>
      </c>
      <c r="F108" s="37">
        <f t="shared" si="5"/>
        <v>8600</v>
      </c>
      <c r="G108" s="51"/>
    </row>
    <row r="109" spans="1:7" hidden="1" outlineLevel="1" x14ac:dyDescent="0.2">
      <c r="A109" s="59" t="s">
        <v>110</v>
      </c>
      <c r="B109" s="60" t="s">
        <v>111</v>
      </c>
      <c r="C109" s="61">
        <v>13832</v>
      </c>
      <c r="D109" s="61">
        <v>121756.98</v>
      </c>
      <c r="E109" s="61">
        <v>127659</v>
      </c>
      <c r="F109" s="37">
        <f t="shared" si="5"/>
        <v>170212</v>
      </c>
      <c r="G109" s="51"/>
    </row>
    <row r="110" spans="1:7" hidden="1" outlineLevel="1" x14ac:dyDescent="0.2">
      <c r="A110" s="59" t="s">
        <v>148</v>
      </c>
      <c r="B110" s="60" t="s">
        <v>149</v>
      </c>
      <c r="C110" s="61"/>
      <c r="D110" s="61">
        <v>2529</v>
      </c>
      <c r="E110" s="61">
        <v>3684</v>
      </c>
      <c r="F110" s="37">
        <f t="shared" si="5"/>
        <v>4912</v>
      </c>
      <c r="G110" s="51"/>
    </row>
    <row r="111" spans="1:7" hidden="1" outlineLevel="1" x14ac:dyDescent="0.2">
      <c r="A111" s="59" t="s">
        <v>125</v>
      </c>
      <c r="B111" s="60" t="s">
        <v>126</v>
      </c>
      <c r="C111" s="61">
        <v>143258.39000000001</v>
      </c>
      <c r="D111" s="61">
        <v>168809.24</v>
      </c>
      <c r="E111" s="61">
        <v>124331.13</v>
      </c>
      <c r="F111" s="37">
        <f t="shared" si="5"/>
        <v>165774.84</v>
      </c>
      <c r="G111" s="51"/>
    </row>
    <row r="112" spans="1:7" hidden="1" outlineLevel="1" x14ac:dyDescent="0.2">
      <c r="A112" s="59" t="s">
        <v>134</v>
      </c>
      <c r="B112" s="60" t="s">
        <v>135</v>
      </c>
      <c r="C112" s="61">
        <v>64344</v>
      </c>
      <c r="D112" s="61">
        <v>64400</v>
      </c>
      <c r="E112" s="61">
        <v>32175</v>
      </c>
      <c r="F112" s="37">
        <f t="shared" si="5"/>
        <v>42900</v>
      </c>
      <c r="G112" s="51"/>
    </row>
    <row r="113" spans="1:7" hidden="1" outlineLevel="1" x14ac:dyDescent="0.2">
      <c r="A113" s="59" t="s">
        <v>160</v>
      </c>
      <c r="B113" s="60" t="s">
        <v>161</v>
      </c>
      <c r="C113" s="61">
        <v>83883.13</v>
      </c>
      <c r="D113" s="61">
        <v>19421.43</v>
      </c>
      <c r="E113" s="61">
        <v>24928</v>
      </c>
      <c r="F113" s="37">
        <f t="shared" si="5"/>
        <v>33237.333333333336</v>
      </c>
      <c r="G113" s="51"/>
    </row>
    <row r="114" spans="1:7" ht="63.75" hidden="1" outlineLevel="1" x14ac:dyDescent="0.2">
      <c r="A114" s="59" t="s">
        <v>256</v>
      </c>
      <c r="B114" s="60" t="s">
        <v>257</v>
      </c>
      <c r="C114" s="61"/>
      <c r="D114" s="61"/>
      <c r="E114" s="61">
        <v>14</v>
      </c>
      <c r="F114" s="37">
        <f t="shared" si="5"/>
        <v>18.666666666666668</v>
      </c>
      <c r="G114" s="51"/>
    </row>
    <row r="115" spans="1:7" ht="21.75" hidden="1" outlineLevel="1" x14ac:dyDescent="0.2">
      <c r="A115" s="59" t="s">
        <v>114</v>
      </c>
      <c r="B115" s="60" t="s">
        <v>115</v>
      </c>
      <c r="C115" s="61">
        <v>2050</v>
      </c>
      <c r="D115" s="61">
        <v>2050</v>
      </c>
      <c r="E115" s="61">
        <v>1025</v>
      </c>
      <c r="F115" s="37">
        <f t="shared" si="5"/>
        <v>1366.6666666666667</v>
      </c>
      <c r="G115" s="51"/>
    </row>
    <row r="116" spans="1:7" hidden="1" outlineLevel="1" x14ac:dyDescent="0.2">
      <c r="A116" s="59" t="s">
        <v>258</v>
      </c>
      <c r="B116" s="60" t="s">
        <v>99</v>
      </c>
      <c r="C116" s="61">
        <v>33224</v>
      </c>
      <c r="D116" s="61">
        <v>33227</v>
      </c>
      <c r="E116" s="61">
        <v>24914</v>
      </c>
      <c r="F116" s="37">
        <f t="shared" si="5"/>
        <v>33218.666666666664</v>
      </c>
      <c r="G116" s="51"/>
    </row>
    <row r="117" spans="1:7" hidden="1" outlineLevel="1" x14ac:dyDescent="0.2">
      <c r="A117" s="59" t="s">
        <v>166</v>
      </c>
      <c r="B117" s="60" t="s">
        <v>142</v>
      </c>
      <c r="C117" s="61">
        <v>3000</v>
      </c>
      <c r="D117" s="61">
        <v>2030</v>
      </c>
      <c r="E117" s="61">
        <v>2469</v>
      </c>
      <c r="F117" s="37">
        <f t="shared" si="5"/>
        <v>3292</v>
      </c>
      <c r="G117" s="51"/>
    </row>
    <row r="118" spans="1:7" hidden="1" outlineLevel="1" x14ac:dyDescent="0.2">
      <c r="A118" s="59" t="s">
        <v>97</v>
      </c>
      <c r="B118" s="60" t="s">
        <v>98</v>
      </c>
      <c r="C118" s="61">
        <v>105818.51</v>
      </c>
      <c r="D118" s="61">
        <v>175683.44</v>
      </c>
      <c r="E118" s="61">
        <v>52761</v>
      </c>
      <c r="F118" s="37">
        <f t="shared" si="5"/>
        <v>70348</v>
      </c>
      <c r="G118" s="51"/>
    </row>
    <row r="119" spans="1:7" ht="21.75" hidden="1" outlineLevel="1" x14ac:dyDescent="0.2">
      <c r="A119" s="59" t="s">
        <v>81</v>
      </c>
      <c r="B119" s="60" t="s">
        <v>82</v>
      </c>
      <c r="C119" s="61">
        <v>-8967</v>
      </c>
      <c r="D119" s="61">
        <v>-1134</v>
      </c>
      <c r="E119" s="61"/>
      <c r="F119" s="37">
        <f t="shared" si="5"/>
        <v>0</v>
      </c>
      <c r="G119" s="51"/>
    </row>
    <row r="120" spans="1:7" hidden="1" outlineLevel="1" x14ac:dyDescent="0.2">
      <c r="A120" s="59" t="s">
        <v>187</v>
      </c>
      <c r="B120" s="60" t="s">
        <v>133</v>
      </c>
      <c r="C120" s="61">
        <v>2808.64</v>
      </c>
      <c r="D120" s="61">
        <v>-8.64</v>
      </c>
      <c r="E120" s="61">
        <v>-7000</v>
      </c>
      <c r="F120" s="37">
        <v>-7000</v>
      </c>
      <c r="G120" s="51"/>
    </row>
    <row r="121" spans="1:7" ht="21.75" hidden="1" outlineLevel="1" x14ac:dyDescent="0.2">
      <c r="A121" s="59" t="s">
        <v>84</v>
      </c>
      <c r="B121" s="60" t="s">
        <v>85</v>
      </c>
      <c r="C121" s="61">
        <v>66043</v>
      </c>
      <c r="D121" s="61">
        <v>55648</v>
      </c>
      <c r="E121" s="61">
        <v>36738</v>
      </c>
      <c r="F121" s="37">
        <f t="shared" si="5"/>
        <v>48984</v>
      </c>
      <c r="G121" s="51"/>
    </row>
    <row r="122" spans="1:7" collapsed="1" x14ac:dyDescent="0.2">
      <c r="A122" s="64" t="s">
        <v>39</v>
      </c>
      <c r="B122" s="64"/>
      <c r="C122" s="65">
        <v>2838625.21</v>
      </c>
      <c r="D122" s="65">
        <v>3142282.26</v>
      </c>
      <c r="E122" s="65">
        <v>1327127.45</v>
      </c>
      <c r="F122" s="65">
        <f>SUM(F36:F121)</f>
        <v>1707666.4000000004</v>
      </c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66">
        <f>+F122*5%</f>
        <v>85383.320000000022</v>
      </c>
      <c r="G124" s="51"/>
    </row>
  </sheetData>
  <mergeCells count="10">
    <mergeCell ref="O12:O13"/>
    <mergeCell ref="D1:E1"/>
    <mergeCell ref="A12:A13"/>
    <mergeCell ref="B12:B13"/>
    <mergeCell ref="H12:H13"/>
    <mergeCell ref="N12:N13"/>
    <mergeCell ref="G12:G13"/>
    <mergeCell ref="C5:E5"/>
    <mergeCell ref="C12:F12"/>
    <mergeCell ref="I12:M12"/>
  </mergeCells>
  <pageMargins left="0.11811023622047245" right="0" top="0.55118110236220474" bottom="0.15748031496062992" header="0.31496062992125984" footer="0.31496062992125984"/>
  <pageSetup paperSize="9" firstPageNumber="117" fitToHeight="12" orientation="portrait" useFirstPageNumber="1" r:id="rId1"/>
  <headerFooter>
    <oddFooter>&amp;R&amp;P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F30"/>
  <sheetViews>
    <sheetView tabSelected="1" workbookViewId="0">
      <selection activeCell="F30" sqref="A1:F30"/>
    </sheetView>
  </sheetViews>
  <sheetFormatPr defaultColWidth="9.140625" defaultRowHeight="14.25" x14ac:dyDescent="0.2"/>
  <cols>
    <col min="1" max="1" width="31.140625" style="1" customWidth="1"/>
    <col min="2" max="2" width="12.42578125" style="1" customWidth="1"/>
    <col min="3" max="3" width="11.140625" style="1" customWidth="1"/>
    <col min="4" max="4" width="14.7109375" style="1" customWidth="1"/>
    <col min="5" max="5" width="14.42578125" style="1" customWidth="1"/>
    <col min="6" max="6" width="14.28515625" style="1" customWidth="1"/>
    <col min="7" max="7" width="17.140625" style="1" customWidth="1"/>
    <col min="8" max="13" width="9.140625" style="1"/>
    <col min="14" max="14" width="12.42578125" style="1" bestFit="1" customWidth="1"/>
    <col min="15" max="16384" width="9.140625" style="1"/>
  </cols>
  <sheetData>
    <row r="1" spans="1:6" x14ac:dyDescent="0.2">
      <c r="D1" s="18"/>
      <c r="E1" s="18" t="s">
        <v>200</v>
      </c>
    </row>
    <row r="2" spans="1:6" x14ac:dyDescent="0.2">
      <c r="D2" s="18"/>
      <c r="E2" s="18"/>
    </row>
    <row r="3" spans="1:6" ht="15" x14ac:dyDescent="0.2">
      <c r="A3" s="72" t="s">
        <v>261</v>
      </c>
      <c r="B3" s="72"/>
      <c r="C3" s="72"/>
      <c r="D3" s="72"/>
      <c r="E3" s="72"/>
      <c r="F3" s="72"/>
    </row>
    <row r="4" spans="1:6" ht="15" x14ac:dyDescent="0.25">
      <c r="A4" s="38"/>
      <c r="B4" s="38"/>
      <c r="C4" s="38"/>
      <c r="D4" s="38"/>
      <c r="E4"/>
      <c r="F4" s="41" t="s">
        <v>0</v>
      </c>
    </row>
    <row r="5" spans="1:6" ht="15" x14ac:dyDescent="0.25">
      <c r="A5" s="73" t="s">
        <v>167</v>
      </c>
      <c r="B5" s="133" t="s">
        <v>262</v>
      </c>
      <c r="C5" s="135" t="s">
        <v>263</v>
      </c>
      <c r="D5" s="137" t="s">
        <v>1</v>
      </c>
      <c r="E5" s="138"/>
      <c r="F5" s="139"/>
    </row>
    <row r="6" spans="1:6" ht="15" x14ac:dyDescent="0.25">
      <c r="A6" s="74"/>
      <c r="B6" s="134"/>
      <c r="C6" s="136"/>
      <c r="D6" s="75">
        <v>2024</v>
      </c>
      <c r="E6" s="76">
        <v>2025</v>
      </c>
      <c r="F6" s="76">
        <v>2026</v>
      </c>
    </row>
    <row r="7" spans="1:6" x14ac:dyDescent="0.2">
      <c r="A7" s="77" t="s">
        <v>2</v>
      </c>
      <c r="B7" s="78">
        <v>2906</v>
      </c>
      <c r="C7" s="78">
        <v>2908</v>
      </c>
      <c r="D7" s="78">
        <v>3804</v>
      </c>
      <c r="E7" s="78">
        <v>4103</v>
      </c>
      <c r="F7" s="78">
        <v>4103</v>
      </c>
    </row>
    <row r="8" spans="1:6" ht="29.25" customHeight="1" x14ac:dyDescent="0.2">
      <c r="A8" s="77" t="s">
        <v>3</v>
      </c>
      <c r="B8" s="78">
        <v>2934</v>
      </c>
      <c r="C8" s="78">
        <v>3143</v>
      </c>
      <c r="D8" s="78">
        <v>5591</v>
      </c>
      <c r="E8" s="78">
        <v>6065</v>
      </c>
      <c r="F8" s="78">
        <v>6065</v>
      </c>
    </row>
    <row r="9" spans="1:6" ht="15" customHeight="1" x14ac:dyDescent="0.2">
      <c r="A9" s="79" t="s">
        <v>4</v>
      </c>
      <c r="B9" s="78">
        <f>+B10+B11+B12+B13+B14+B15</f>
        <v>10950</v>
      </c>
      <c r="C9" s="78">
        <f t="shared" ref="C9:F9" si="0">+C10+C11+C12+C13+C14+C15</f>
        <v>10528</v>
      </c>
      <c r="D9" s="78">
        <f t="shared" si="0"/>
        <v>18000</v>
      </c>
      <c r="E9" s="78">
        <f t="shared" si="0"/>
        <v>20252</v>
      </c>
      <c r="F9" s="78">
        <f t="shared" si="0"/>
        <v>20252</v>
      </c>
    </row>
    <row r="10" spans="1:6" x14ac:dyDescent="0.2">
      <c r="A10" s="80" t="s">
        <v>5</v>
      </c>
      <c r="B10" s="81">
        <v>6355</v>
      </c>
      <c r="C10" s="81">
        <v>5112</v>
      </c>
      <c r="D10" s="81">
        <v>10803</v>
      </c>
      <c r="E10" s="81">
        <v>12286</v>
      </c>
      <c r="F10" s="81">
        <v>12286</v>
      </c>
    </row>
    <row r="11" spans="1:6" x14ac:dyDescent="0.2">
      <c r="A11" s="80" t="s">
        <v>6</v>
      </c>
      <c r="B11" s="81">
        <v>1836</v>
      </c>
      <c r="C11" s="81">
        <v>1377</v>
      </c>
      <c r="D11" s="81">
        <v>2338</v>
      </c>
      <c r="E11" s="81">
        <v>2505</v>
      </c>
      <c r="F11" s="81">
        <v>2505</v>
      </c>
    </row>
    <row r="12" spans="1:6" x14ac:dyDescent="0.2">
      <c r="A12" s="82" t="s">
        <v>7</v>
      </c>
      <c r="B12" s="81">
        <v>309</v>
      </c>
      <c r="C12" s="81">
        <v>314</v>
      </c>
      <c r="D12" s="81">
        <v>387</v>
      </c>
      <c r="E12" s="81">
        <v>413</v>
      </c>
      <c r="F12" s="81">
        <v>413</v>
      </c>
    </row>
    <row r="13" spans="1:6" ht="25.5" x14ac:dyDescent="0.2">
      <c r="A13" s="82" t="s">
        <v>8</v>
      </c>
      <c r="B13" s="81">
        <v>617</v>
      </c>
      <c r="C13" s="81">
        <v>750</v>
      </c>
      <c r="D13" s="81">
        <v>906</v>
      </c>
      <c r="E13" s="81">
        <v>968</v>
      </c>
      <c r="F13" s="81">
        <v>968</v>
      </c>
    </row>
    <row r="14" spans="1:6" x14ac:dyDescent="0.2">
      <c r="A14" s="82" t="s">
        <v>9</v>
      </c>
      <c r="B14" s="81">
        <v>249</v>
      </c>
      <c r="C14" s="81">
        <v>277</v>
      </c>
      <c r="D14" s="81">
        <v>342</v>
      </c>
      <c r="E14" s="81">
        <v>377</v>
      </c>
      <c r="F14" s="81">
        <v>377</v>
      </c>
    </row>
    <row r="15" spans="1:6" x14ac:dyDescent="0.2">
      <c r="A15" s="82" t="s">
        <v>168</v>
      </c>
      <c r="B15" s="81">
        <v>1584</v>
      </c>
      <c r="C15" s="81">
        <v>2698</v>
      </c>
      <c r="D15" s="81">
        <v>3224</v>
      </c>
      <c r="E15" s="81">
        <v>3703</v>
      </c>
      <c r="F15" s="81">
        <v>3703</v>
      </c>
    </row>
    <row r="16" spans="1:6" x14ac:dyDescent="0.2">
      <c r="A16" s="77" t="s">
        <v>10</v>
      </c>
      <c r="B16" s="78">
        <v>378</v>
      </c>
      <c r="C16" s="78">
        <v>450</v>
      </c>
      <c r="D16" s="78">
        <v>404</v>
      </c>
      <c r="E16" s="78">
        <v>412</v>
      </c>
      <c r="F16" s="78">
        <v>412</v>
      </c>
    </row>
    <row r="17" spans="1:6" x14ac:dyDescent="0.2">
      <c r="A17" s="77" t="s">
        <v>11</v>
      </c>
      <c r="B17" s="78">
        <v>9611</v>
      </c>
      <c r="C17" s="78">
        <v>9658</v>
      </c>
      <c r="D17" s="78">
        <v>19852</v>
      </c>
      <c r="E17" s="78">
        <v>21973</v>
      </c>
      <c r="F17" s="78">
        <v>21973</v>
      </c>
    </row>
    <row r="18" spans="1:6" ht="15" x14ac:dyDescent="0.2">
      <c r="A18" s="83" t="s">
        <v>12</v>
      </c>
      <c r="B18" s="84">
        <f>+B7+B8+B9+B16+B17</f>
        <v>26779</v>
      </c>
      <c r="C18" s="84">
        <f t="shared" ref="C18:F18" si="1">+C7+C8+C9+C16+C17</f>
        <v>26687</v>
      </c>
      <c r="D18" s="84">
        <f t="shared" si="1"/>
        <v>47651</v>
      </c>
      <c r="E18" s="84">
        <f t="shared" si="1"/>
        <v>52805</v>
      </c>
      <c r="F18" s="84">
        <f t="shared" si="1"/>
        <v>52805</v>
      </c>
    </row>
    <row r="19" spans="1:6" ht="15" x14ac:dyDescent="0.25">
      <c r="A19" s="85"/>
      <c r="B19" s="76"/>
      <c r="C19" s="76"/>
      <c r="D19" s="75"/>
      <c r="E19" s="76"/>
      <c r="F19" s="76"/>
    </row>
    <row r="20" spans="1:6" ht="15" x14ac:dyDescent="0.25">
      <c r="A20" s="85" t="s">
        <v>169</v>
      </c>
      <c r="B20" s="76"/>
      <c r="C20" s="76"/>
      <c r="D20" s="76"/>
      <c r="E20" s="75"/>
      <c r="F20" s="76"/>
    </row>
    <row r="21" spans="1:6" x14ac:dyDescent="0.2">
      <c r="A21" s="77" t="s">
        <v>2</v>
      </c>
      <c r="B21" s="78">
        <v>3344</v>
      </c>
      <c r="C21" s="78">
        <v>3344</v>
      </c>
      <c r="D21" s="86">
        <v>3344</v>
      </c>
      <c r="E21" s="86">
        <v>3678</v>
      </c>
      <c r="F21" s="86">
        <v>3678</v>
      </c>
    </row>
    <row r="22" spans="1:6" x14ac:dyDescent="0.2">
      <c r="A22" s="77" t="s">
        <v>13</v>
      </c>
      <c r="B22" s="78">
        <v>4420</v>
      </c>
      <c r="C22" s="78">
        <v>4420</v>
      </c>
      <c r="D22" s="86">
        <v>4420</v>
      </c>
      <c r="E22" s="86">
        <v>4827</v>
      </c>
      <c r="F22" s="86">
        <v>4827</v>
      </c>
    </row>
    <row r="23" spans="1:6" x14ac:dyDescent="0.2">
      <c r="A23" s="77" t="s">
        <v>3</v>
      </c>
      <c r="B23" s="78">
        <v>2320</v>
      </c>
      <c r="C23" s="78">
        <v>2320</v>
      </c>
      <c r="D23" s="86">
        <v>1993</v>
      </c>
      <c r="E23" s="86">
        <v>1993</v>
      </c>
      <c r="F23" s="86">
        <v>1993</v>
      </c>
    </row>
    <row r="24" spans="1:6" ht="15.75" thickBot="1" x14ac:dyDescent="0.25">
      <c r="A24" s="83" t="s">
        <v>14</v>
      </c>
      <c r="B24" s="84">
        <f>SUM(B21:B23)</f>
        <v>10084</v>
      </c>
      <c r="C24" s="87">
        <f t="shared" ref="C24:F24" si="2">SUM(C21:C23)</f>
        <v>10084</v>
      </c>
      <c r="D24" s="84">
        <f t="shared" si="2"/>
        <v>9757</v>
      </c>
      <c r="E24" s="84">
        <f t="shared" si="2"/>
        <v>10498</v>
      </c>
      <c r="F24" s="84">
        <f t="shared" si="2"/>
        <v>10498</v>
      </c>
    </row>
    <row r="25" spans="1:6" ht="15.75" thickBot="1" x14ac:dyDescent="0.25">
      <c r="A25" s="88" t="s">
        <v>15</v>
      </c>
      <c r="B25" s="89">
        <f>+B18+B24</f>
        <v>36863</v>
      </c>
      <c r="C25" s="89">
        <f>+C18+C24</f>
        <v>36771</v>
      </c>
      <c r="D25" s="89">
        <f t="shared" ref="D25:F25" si="3">+D18+D24</f>
        <v>57408</v>
      </c>
      <c r="E25" s="89">
        <f t="shared" si="3"/>
        <v>63303</v>
      </c>
      <c r="F25" s="89">
        <f t="shared" si="3"/>
        <v>63303</v>
      </c>
    </row>
    <row r="26" spans="1:6" x14ac:dyDescent="0.2">
      <c r="C26" s="17"/>
    </row>
    <row r="27" spans="1:6" ht="49.5" customHeight="1" x14ac:dyDescent="0.2">
      <c r="A27" s="132" t="s">
        <v>264</v>
      </c>
      <c r="B27" s="131"/>
      <c r="C27" s="131"/>
      <c r="D27" s="131"/>
      <c r="E27" s="131"/>
      <c r="F27" s="131"/>
    </row>
    <row r="28" spans="1:6" ht="27.75" customHeight="1" x14ac:dyDescent="0.2">
      <c r="A28" s="131" t="s">
        <v>265</v>
      </c>
      <c r="B28" s="131"/>
      <c r="C28" s="131"/>
      <c r="D28" s="131"/>
      <c r="E28" s="131"/>
      <c r="F28" s="131"/>
    </row>
    <row r="29" spans="1:6" ht="52.5" customHeight="1" x14ac:dyDescent="0.2">
      <c r="A29" s="132" t="s">
        <v>266</v>
      </c>
      <c r="B29" s="131"/>
      <c r="C29" s="131"/>
      <c r="D29" s="131"/>
      <c r="E29" s="131"/>
      <c r="F29" s="131"/>
    </row>
    <row r="30" spans="1:6" ht="15" x14ac:dyDescent="0.25">
      <c r="A30"/>
      <c r="B30"/>
      <c r="C30"/>
      <c r="D30"/>
      <c r="E30"/>
      <c r="F30"/>
    </row>
  </sheetData>
  <mergeCells count="6">
    <mergeCell ref="A28:F28"/>
    <mergeCell ref="A29:F29"/>
    <mergeCell ref="B5:B6"/>
    <mergeCell ref="C5:C6"/>
    <mergeCell ref="A27:F27"/>
    <mergeCell ref="D5:F5"/>
  </mergeCells>
  <pageMargins left="0.51181102362204722" right="0.11811023622047245" top="0.55118110236220474" bottom="0.15748031496062992" header="0.31496062992125984" footer="0.31496062992125984"/>
  <pageSetup paperSize="9" scale="98" firstPageNumber="118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НИФЛ</vt:lpstr>
      <vt:lpstr>Транспортный</vt:lpstr>
      <vt:lpstr>Земельный</vt:lpstr>
      <vt:lpstr>Земельный!Область_печати</vt:lpstr>
      <vt:lpstr>НИФЛ!Область_печати</vt:lpstr>
      <vt:lpstr>Транспортный!Область_печати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Кручинская О.Н.</dc:creator>
  <cp:lastModifiedBy>Кручинская О.Н.</cp:lastModifiedBy>
  <cp:lastPrinted>2023-11-10T04:06:01Z</cp:lastPrinted>
  <dcterms:created xsi:type="dcterms:W3CDTF">2021-09-30T09:52:23Z</dcterms:created>
  <dcterms:modified xsi:type="dcterms:W3CDTF">2023-11-10T04:06:04Z</dcterms:modified>
</cp:coreProperties>
</file>